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9255" windowHeight="5460" tabRatio="858" activeTab="4"/>
  </bookViews>
  <sheets>
    <sheet name="Consol PL" sheetId="1" r:id="rId1"/>
    <sheet name="BS" sheetId="2" r:id="rId2"/>
    <sheet name="Statement of Equity" sheetId="3" r:id="rId3"/>
    <sheet name="Cash flow" sheetId="4" r:id="rId4"/>
    <sheet name="NOTE 1" sheetId="5" r:id="rId5"/>
  </sheets>
  <definedNames>
    <definedName name="_xlnm.Print_Area" localSheetId="1">'BS'!$A$1:$F$54</definedName>
    <definedName name="_xlnm.Print_Area" localSheetId="3">'Cash flow'!$A$1:$G$46</definedName>
    <definedName name="_xlnm.Print_Area" localSheetId="0">'Consol PL'!$A$1:$K$47</definedName>
    <definedName name="_xlnm.Print_Area" localSheetId="4">'NOTE 1'!$A$1:$M$244</definedName>
    <definedName name="_xlnm.Print_Area" localSheetId="2">'Statement of Equity'!$A$1:$O$57</definedName>
    <definedName name="_xlnm.Print_Titles" localSheetId="4">'NOTE 1'!$6:$6</definedName>
    <definedName name="TABLE" localSheetId="4">'NOTE 1'!#REF!</definedName>
  </definedNames>
  <calcPr fullCalcOnLoad="1"/>
</workbook>
</file>

<file path=xl/sharedStrings.xml><?xml version="1.0" encoding="utf-8"?>
<sst xmlns="http://schemas.openxmlformats.org/spreadsheetml/2006/main" count="521" uniqueCount="364">
  <si>
    <t>B16.</t>
  </si>
  <si>
    <t>Change in Estimates</t>
  </si>
  <si>
    <t>A6.</t>
  </si>
  <si>
    <t>Debts and Equity Securities</t>
  </si>
  <si>
    <t>A7.</t>
  </si>
  <si>
    <t>Dividends Paid</t>
  </si>
  <si>
    <t>A8.</t>
  </si>
  <si>
    <t>Segmental Information</t>
  </si>
  <si>
    <t>Segmental Information (Cont'd.)</t>
  </si>
  <si>
    <t>A10.</t>
  </si>
  <si>
    <t>Subsequent Events</t>
  </si>
  <si>
    <t>A11.</t>
  </si>
  <si>
    <t>A12.</t>
  </si>
  <si>
    <t>A13.</t>
  </si>
  <si>
    <t>B15.</t>
  </si>
  <si>
    <t>B19.</t>
  </si>
  <si>
    <t>Sale of  Unquoted Investments and Properties</t>
  </si>
  <si>
    <t>B20.</t>
  </si>
  <si>
    <t>B21.</t>
  </si>
  <si>
    <t>B22.</t>
  </si>
  <si>
    <t>B23.</t>
  </si>
  <si>
    <t>Changes in Material Litigations</t>
  </si>
  <si>
    <t>Dividend Payable</t>
  </si>
  <si>
    <t>Repayment of loans</t>
  </si>
  <si>
    <t>Other borrowings</t>
  </si>
  <si>
    <t>UNAUDITED CONDENSED CONSOLIDATED INCOME STATEMENTS</t>
  </si>
  <si>
    <t>There were no material changes in estimates of amounts reported in the prior interim periods of the current financial year or the previous financial year.</t>
  </si>
  <si>
    <t xml:space="preserve"> - Bank overdrafts</t>
  </si>
  <si>
    <t xml:space="preserve"> - Revolving credits</t>
  </si>
  <si>
    <t>Short term borrowings (unsecured)</t>
  </si>
  <si>
    <t>RM'000</t>
  </si>
  <si>
    <t>Taxation</t>
  </si>
  <si>
    <t>Minority interests</t>
  </si>
  <si>
    <t>Associates</t>
  </si>
  <si>
    <t>Current</t>
  </si>
  <si>
    <t>Investment properties</t>
  </si>
  <si>
    <t>Investments</t>
  </si>
  <si>
    <t>Current assets</t>
  </si>
  <si>
    <t>Current liabilities</t>
  </si>
  <si>
    <t>Share capital</t>
  </si>
  <si>
    <t>Reserves</t>
  </si>
  <si>
    <t>Cash and bank balance</t>
  </si>
  <si>
    <t>4</t>
  </si>
  <si>
    <t>5</t>
  </si>
  <si>
    <t>6</t>
  </si>
  <si>
    <t>7</t>
  </si>
  <si>
    <t>10</t>
  </si>
  <si>
    <t>11</t>
  </si>
  <si>
    <t>12</t>
  </si>
  <si>
    <t>13</t>
  </si>
  <si>
    <t>14</t>
  </si>
  <si>
    <t>Less:  repayable in 1 year</t>
  </si>
  <si>
    <t>(a)</t>
  </si>
  <si>
    <t xml:space="preserve">   RM'000</t>
  </si>
  <si>
    <t>Non current assets</t>
  </si>
  <si>
    <t>Revenue</t>
  </si>
  <si>
    <t>Inventories</t>
  </si>
  <si>
    <t>Property, plant and equipment</t>
  </si>
  <si>
    <t>Non current liabilities</t>
  </si>
  <si>
    <t xml:space="preserve"> - Term loan</t>
  </si>
  <si>
    <t xml:space="preserve"> - Current</t>
  </si>
  <si>
    <t xml:space="preserve"> - Deferred</t>
  </si>
  <si>
    <t>Total</t>
  </si>
  <si>
    <t xml:space="preserve">- </t>
  </si>
  <si>
    <t>Exchange fluctuation</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</si>
  <si>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</si>
  <si>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</si>
  <si>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</si>
  <si>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</si>
  <si>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</si>
  <si>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</si>
  <si>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</si>
  <si>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</si>
  <si>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</si>
  <si>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</si>
  <si>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Cash and Cash Equivalent at End of Period</t>
  </si>
  <si>
    <t>1</t>
  </si>
  <si>
    <t>-</t>
  </si>
  <si>
    <t>(i)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</si>
  <si>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</si>
  <si>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</si>
  <si>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</si>
  <si>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</si>
  <si>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</si>
  <si>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</si>
  <si>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 xml:space="preserve">Basic </t>
  </si>
  <si>
    <t>Shareholders' equity</t>
  </si>
  <si>
    <t>Others</t>
  </si>
  <si>
    <t>15</t>
  </si>
  <si>
    <t>16</t>
  </si>
  <si>
    <t>20</t>
  </si>
  <si>
    <t xml:space="preserve">RM'000 </t>
  </si>
  <si>
    <t xml:space="preserve">Share </t>
  </si>
  <si>
    <t xml:space="preserve">Capital </t>
  </si>
  <si>
    <t xml:space="preserve">Premium </t>
  </si>
  <si>
    <t xml:space="preserve">Reserve </t>
  </si>
  <si>
    <t xml:space="preserve">Reserves </t>
  </si>
  <si>
    <t xml:space="preserve">Total </t>
  </si>
  <si>
    <t>(b)</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</si>
  <si>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</si>
  <si>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</si>
  <si>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</si>
  <si>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</si>
  <si>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</si>
  <si>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</si>
  <si>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</si>
  <si>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Trading</t>
  </si>
  <si>
    <t>Group total sales</t>
  </si>
  <si>
    <t>Inter-segment sales</t>
  </si>
  <si>
    <t>External sales</t>
  </si>
  <si>
    <t>Result</t>
  </si>
  <si>
    <t>Segment information for the cumulative period is presented in respect of the Group's business segments as follows:</t>
  </si>
  <si>
    <t>13.</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</si>
  <si>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</si>
  <si>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</si>
  <si>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</si>
  <si>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</si>
  <si>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</si>
  <si>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</si>
  <si>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</si>
  <si>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</si>
  <si>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</si>
  <si>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</si>
  <si>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Period</t>
  </si>
  <si>
    <t>Cumulative</t>
  </si>
  <si>
    <t>Operating Activities</t>
  </si>
  <si>
    <t xml:space="preserve">    - external</t>
  </si>
  <si>
    <t xml:space="preserve">    Associates</t>
  </si>
  <si>
    <t xml:space="preserve">For the quarter ended </t>
  </si>
  <si>
    <t>Basis of Preparation</t>
  </si>
  <si>
    <t>UNAUDITED CONDENSED CONSOLIDATED CASH FLOW STATEMENT</t>
  </si>
  <si>
    <t>Analysis of Cash and Cash Equivalents</t>
  </si>
  <si>
    <t>Deposits, cash and bank balances</t>
  </si>
  <si>
    <t>Overdrafts</t>
  </si>
  <si>
    <t>There has been no revaluation of property, plant and equipment during the current quarter.</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</si>
  <si>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2006.</t>
  </si>
  <si>
    <t>FRS 117 Leases</t>
  </si>
  <si>
    <t>FRS 124 Related Party Disclosures</t>
  </si>
  <si>
    <t>Previously Stated</t>
  </si>
  <si>
    <t>FRS 117</t>
  </si>
  <si>
    <t>Restated</t>
  </si>
  <si>
    <t>Property, plant &amp; equipment</t>
  </si>
  <si>
    <t>Prepaid  land lease payments</t>
  </si>
  <si>
    <t>RESTATED</t>
  </si>
  <si>
    <t xml:space="preserve">Net gains not recognised in </t>
  </si>
  <si>
    <t>Balance at 1 January 2007</t>
  </si>
  <si>
    <t xml:space="preserve">*Share </t>
  </si>
  <si>
    <t xml:space="preserve">*Revaluation </t>
  </si>
  <si>
    <t>Denotes non distributable reserves.</t>
  </si>
  <si>
    <t xml:space="preserve">* </t>
  </si>
  <si>
    <t>Notes on variance in actual profit and shortfall in profit guarantee</t>
  </si>
  <si>
    <t>A14.</t>
  </si>
  <si>
    <t>B17.</t>
  </si>
  <si>
    <t>B18</t>
  </si>
  <si>
    <t>Non-current assets held for sale</t>
  </si>
  <si>
    <t>Profit before taxation</t>
  </si>
  <si>
    <t>Other investment result</t>
  </si>
  <si>
    <t>31 December</t>
  </si>
  <si>
    <t>Dilution in Associate</t>
  </si>
  <si>
    <t>Comments about Seasonal or Cyclical Factors</t>
  </si>
  <si>
    <t>A1.</t>
  </si>
  <si>
    <t>A2.</t>
  </si>
  <si>
    <t>A4.</t>
  </si>
  <si>
    <t>Unusual Items Due to Their Nature, Size or Incidence</t>
  </si>
  <si>
    <t>Long term borrowings</t>
  </si>
  <si>
    <t>Borrowings</t>
  </si>
  <si>
    <t>Deferred tax liabilities</t>
  </si>
  <si>
    <t>The disclosure requirements for explanatory notes for the variance of actual profit after tax and minority interests and shortfall in profit guarantee are not applicable.</t>
  </si>
  <si>
    <t>Weighted average number of ordinary shares in issue ('000)</t>
  </si>
  <si>
    <t>UNAUDITED CONDENSED CONSOLIDATED BALANCE SHEET</t>
  </si>
  <si>
    <t>Part B - Explanatory Notes Pursuant to Appendix 9B of the Listing Requirements of Bursa Malaysia</t>
  </si>
  <si>
    <t>Change in group structure</t>
  </si>
  <si>
    <t>Dividends</t>
  </si>
  <si>
    <t xml:space="preserve">NOTES </t>
  </si>
  <si>
    <t xml:space="preserve">  the income statement </t>
  </si>
  <si>
    <t>Other investment results</t>
  </si>
  <si>
    <t>Write back of deferred tax provision</t>
  </si>
  <si>
    <t>Carrying Amount of Revalued Assets</t>
  </si>
  <si>
    <t>2006</t>
  </si>
  <si>
    <t>Minority</t>
  </si>
  <si>
    <t>Interests</t>
  </si>
  <si>
    <t>Equity</t>
  </si>
  <si>
    <t>Attributable to shareholders of Company</t>
  </si>
  <si>
    <t>Balance at 1 January 2006</t>
  </si>
  <si>
    <t>Attributable to:</t>
  </si>
  <si>
    <t>Shareholders of the Company</t>
  </si>
  <si>
    <t>ASSETS</t>
  </si>
  <si>
    <t>TOTAL ASSETS</t>
  </si>
  <si>
    <t>EQUITY AND LIABILITIES</t>
  </si>
  <si>
    <t>Equity attributable to equity holders of the Company</t>
  </si>
  <si>
    <t>Total equity</t>
  </si>
  <si>
    <t>Total liabilities</t>
  </si>
  <si>
    <t>TOTAL EQUITY AND LIABILITIES</t>
  </si>
  <si>
    <t>Audited</t>
  </si>
  <si>
    <t>2007</t>
  </si>
  <si>
    <t>Foreign exchange translation difference</t>
  </si>
  <si>
    <t>Tax paid less refund</t>
  </si>
  <si>
    <t>There were no other unusual  items affecting assets, liabilities, equity, net income or cash flows.</t>
  </si>
  <si>
    <t>Changes in Accounting Policies</t>
  </si>
  <si>
    <t>Net cash used in investing activities</t>
  </si>
  <si>
    <t>Net cash used in financing activities</t>
  </si>
  <si>
    <t>31.12.2006</t>
  </si>
  <si>
    <t>Payable by Subsidiaries</t>
  </si>
  <si>
    <t>Net assets per share attributable to ordinary equity holders of the parent - RM</t>
  </si>
  <si>
    <t>Issue of shares by Subsidiary</t>
  </si>
  <si>
    <t>to Minority Interest</t>
  </si>
  <si>
    <t>Authorised and contracted</t>
  </si>
  <si>
    <t>As previously stated</t>
  </si>
  <si>
    <t>Effects of adopting FRS 140</t>
  </si>
  <si>
    <t>Part A - Explanatory Notes Pursuant to FRS 134</t>
  </si>
  <si>
    <t>The Unaudited Condensed Consolidated Balance Sheets should be read in conjunction with the Audited Financial Statements for the Year Ended 31 December 2006.</t>
  </si>
  <si>
    <t>The Unaudited Condensed Consolidated Income Statements should be read in conjunction with the Audited Financial Statements for the Year Ended 31 December 2006.</t>
  </si>
  <si>
    <t>The Unaudited Condensed Consolidated Statements of Changes of Equity should be read in conjunction with the Audited Financial Statements for the Year Ended 31 December 2006.</t>
  </si>
  <si>
    <t>The Unaudited Condensed Consolidated Cash Flow Statement should be read in conjunction with the Audited Financial Statements for the Year Ended 31 December 2006.</t>
  </si>
  <si>
    <t xml:space="preserve">Material Changes in Quarterly Results Compared to The Results of the Immediate  Preceding Quarter </t>
  </si>
  <si>
    <t xml:space="preserve">Performance Review </t>
  </si>
  <si>
    <t>Capital Commitments</t>
  </si>
  <si>
    <t xml:space="preserve">The accounting policies and method of computation adopted by the Group are consistent with those used in the preparation of the Y2006 Audited Financial Statements, except for the adoption of the following new/revised Financial Reporting Standards (FRS) effective for financial period beginning 1 January 2007.  </t>
  </si>
  <si>
    <t>Profit after taxation for the period</t>
  </si>
  <si>
    <t>Transfer during the period</t>
  </si>
  <si>
    <t>Reserve realised during the period</t>
  </si>
  <si>
    <t>Net cash from/(used in) operating activities</t>
  </si>
  <si>
    <t>Disposal of plantation assets and property plant &amp; equipment</t>
  </si>
  <si>
    <t>Net increase/(decrease) in cash and cash equivalents</t>
  </si>
  <si>
    <t>Prospect for the current financial year</t>
  </si>
  <si>
    <t>Malaysian taxation based on profit for the period:</t>
  </si>
  <si>
    <t xml:space="preserve">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classification of leasehold land as prepaid lease payments has been accounted for retrospectively and certain comparatives are restated as follows: </t>
  </si>
  <si>
    <t>Prior to 1 January 2007, leasehold land held for own use was classified as property, plant and equipment and was stated at cost less accumulated depreciation and impairment losses.  The adoption of the revised FRS 117 has resulted in the change in the accounting policy relating to the classification of leases of land and buildings.   Leasehold land held for own use is now classified as operating lease and where necessary the minimum lease payments or the up-front payments made are allocated between land and the building elements in proportion to the fair values for leasehold interests in the land element and building element of the lease at the inception of the lease.  The up-front payment represents prepaid lease payments and are amortised on a straight line basis over the lease term.</t>
  </si>
  <si>
    <t>(formerly known as PSC Industries Berhad)</t>
  </si>
  <si>
    <t>For the quarter ended 30 September 2007</t>
  </si>
  <si>
    <t>As at 30 September 2007</t>
  </si>
  <si>
    <t>30 September 2007</t>
  </si>
  <si>
    <t>*Exchange</t>
  </si>
  <si>
    <t>Fluctuation</t>
  </si>
  <si>
    <t>Loss)</t>
  </si>
  <si>
    <t>Retained  Profit</t>
  </si>
  <si>
    <t xml:space="preserve"> /(Accumulated</t>
  </si>
  <si>
    <t>Net loss for the period</t>
  </si>
  <si>
    <t>Balance at 30 September 2006</t>
  </si>
  <si>
    <t>Balance at 30 September 2007</t>
  </si>
  <si>
    <t>Boustead Heavy Industries Corporation Berhad (11106-V)</t>
  </si>
  <si>
    <t>(formely known as PSC Industries Berhad)</t>
  </si>
  <si>
    <t>Capital expenditure</t>
  </si>
  <si>
    <t>(formerly known as PSC Industries berhad)</t>
  </si>
  <si>
    <t>Notes to the Interim Financial Report for the Quarter Ended 30 September 2007</t>
  </si>
  <si>
    <t>The business operations of the Group are not materially affected by any seasonal or cyclical factors.</t>
  </si>
  <si>
    <t xml:space="preserve">Following from the completion of the restructuring scheme on 13 August 2007 </t>
  </si>
  <si>
    <t>Rights Issue</t>
  </si>
  <si>
    <t>There was no dividend paid for the curent financial quarter ended 30 September 2007.</t>
  </si>
  <si>
    <t>Construction  and shipbuilding</t>
  </si>
  <si>
    <t>Investment Properties</t>
  </si>
  <si>
    <t>Shiprepair and maintenance related activities</t>
  </si>
  <si>
    <t>Other Operations</t>
  </si>
  <si>
    <t>No dividend has been declared for the financial period ended 30 September 2007 (2006: Nil).</t>
  </si>
  <si>
    <t>On 19 July 2007, corporate guarantee agreement in relation to the Company's guarantee to financial institution on behalf of an associate company for RM 260 million has been returned to the Company.</t>
  </si>
  <si>
    <t>The Group has the following commitments as at 30 September 2007:</t>
  </si>
  <si>
    <t>The Group does not have any off balance sheet financial instruments as at 30 September 2007.</t>
  </si>
  <si>
    <t>Restructuring Scheme</t>
  </si>
  <si>
    <t xml:space="preserve">Net gain not recognised in </t>
  </si>
  <si>
    <t xml:space="preserve">Auditors' Report on Preceding Annual Financial Statements </t>
  </si>
  <si>
    <t>A3</t>
  </si>
  <si>
    <t>A5</t>
  </si>
  <si>
    <t>Except as disclosed in A4, there were no other issuances and repayment of debt and equity securities, share buybacks, share cancellations, shares held as treasury shares and resale of treasury shares in the current financial period.</t>
  </si>
  <si>
    <t>There were no other material changes in the composition of the Group during the period under review.</t>
  </si>
  <si>
    <t xml:space="preserve">Changes in Contingent Liabilities </t>
  </si>
  <si>
    <t>Balance of unpaid share capital in a foreign subsidiary</t>
  </si>
  <si>
    <t xml:space="preserve"> - Under-provision of prior year</t>
  </si>
  <si>
    <t>Non-Malaysian taxation based on profit for the period:</t>
  </si>
  <si>
    <t>There were no other sale of unquoted investments and properties for the period under review.</t>
  </si>
  <si>
    <t>For the period under review, non current asset held for sale of RM57.1 million was disposed in relation to the Restructuring Scheme. There was no profit/(loss)  on the disposal of the properties in the period under review and financial year- to- date as the properties had been fair value in the previous financial year.</t>
  </si>
  <si>
    <t>Utilisation of proceeds raised from corporate proposals</t>
  </si>
  <si>
    <t>Purpose</t>
  </si>
  <si>
    <t>Intended</t>
  </si>
  <si>
    <t>for utilisation</t>
  </si>
  <si>
    <t>time frame</t>
  </si>
  <si>
    <t>Actual</t>
  </si>
  <si>
    <t>Utilisation</t>
  </si>
  <si>
    <t>Proposed</t>
  </si>
  <si>
    <t>Working capital</t>
  </si>
  <si>
    <t>Estimated expenses</t>
  </si>
  <si>
    <t>6 months from completion of proposals</t>
  </si>
  <si>
    <t>3 months from completion of proposals</t>
  </si>
  <si>
    <t>Total group borrowings as at 30 September 2007 are as follows:-</t>
  </si>
  <si>
    <t>30.09.2007</t>
  </si>
  <si>
    <t>Long Term Borrowings (Secured)</t>
  </si>
  <si>
    <t xml:space="preserve"> - Hire Purchase and finance lease liabilities</t>
  </si>
  <si>
    <t xml:space="preserve"> - Bankers' acceptance</t>
  </si>
  <si>
    <t xml:space="preserve"> - Trade financing facilities</t>
  </si>
  <si>
    <t>The term loan is denominated in US Dollar (USD50,147), the overdraft is denominated in New Ghana Cedis (Cedis22,662). All other borrowings are denominated in Ringgit Malaysia.</t>
  </si>
  <si>
    <t>-all the loans with the financial instituitions have been settled via restructuring scheme and is pending completion of administrative matters.</t>
  </si>
  <si>
    <t>Company</t>
  </si>
  <si>
    <t>Creditor</t>
  </si>
  <si>
    <t>Amount</t>
  </si>
  <si>
    <t>Remark</t>
  </si>
  <si>
    <t xml:space="preserve">Boustead Penang </t>
  </si>
  <si>
    <t xml:space="preserve">    Shipyard Sdn  Bhd</t>
  </si>
  <si>
    <t>Pending hearing</t>
  </si>
  <si>
    <t>-the following case is pending.</t>
  </si>
  <si>
    <t>B24</t>
  </si>
  <si>
    <t>B25</t>
  </si>
  <si>
    <t>B26</t>
  </si>
  <si>
    <t>B27</t>
  </si>
  <si>
    <t>B28</t>
  </si>
  <si>
    <t>B29</t>
  </si>
  <si>
    <t>- waiver by financial instituitions of RM392.8 million as stated in income statements.</t>
  </si>
  <si>
    <t xml:space="preserve">There were no material subsequent event  that will materially affect the financial statements of the financial period under review. </t>
  </si>
  <si>
    <t xml:space="preserve">Other than the above, the status of the contingent liabilities  disclosed in the 2006 Annual Report remains unchanged .  No other contingent liability has arisen since the financial year end. </t>
  </si>
  <si>
    <t>There were no purchases or disposals of quoted securities for the period under review.</t>
  </si>
  <si>
    <t>There were no changes in material litigation, including the status of pending material litigation since the last annual balance sheet as at 31 December 2006, except as follows:-</t>
  </si>
  <si>
    <t>There were no corporate proposals announced or pending completion.</t>
  </si>
  <si>
    <t>B30</t>
  </si>
  <si>
    <t>Prior Year adjustments</t>
  </si>
  <si>
    <t>The prior year adjustment is in respect of the following:-</t>
  </si>
  <si>
    <t>Balance sheet</t>
  </si>
  <si>
    <t>Equity statement</t>
  </si>
  <si>
    <t>At 1 January 2007</t>
  </si>
  <si>
    <t xml:space="preserve">   Prior year adjustment</t>
  </si>
  <si>
    <t>Prior year adjustment</t>
  </si>
  <si>
    <t>Balance at 1 January 2007 (restated)</t>
  </si>
  <si>
    <t>The changes in the comparative figure as follows:-</t>
  </si>
  <si>
    <t>(Investment)</t>
  </si>
  <si>
    <t>Rights issue</t>
  </si>
  <si>
    <t>The Group's effective tax rate for the current quarter and financial year-to-date is lower than the statutory rate of tax applicable mainly due to availability of unutilised tax losses and unabsorbed capital allowance .</t>
  </si>
  <si>
    <t xml:space="preserve">Cash and cash equivalent at beginning of period </t>
  </si>
  <si>
    <t xml:space="preserve">   As previously stated</t>
  </si>
  <si>
    <t>At 1 January 2007 (restated)</t>
  </si>
  <si>
    <t>At 1 January 2006</t>
  </si>
  <si>
    <t>At 1 January 2006 (restated)</t>
  </si>
  <si>
    <t>Balance at 1 January 2006 (restated)</t>
  </si>
  <si>
    <t>As previously stated as at</t>
  </si>
  <si>
    <t>31 December 2005</t>
  </si>
  <si>
    <t>Note: The corresponding  periods were restated to conform with the presentation of the holding company.</t>
  </si>
  <si>
    <t>Changes in accounting policies described in Note A2 and disposal of non current asset held for sale as described in Note B20.</t>
  </si>
  <si>
    <t>- the effect of share capital reduction and consolidation, share premium account cancellation, share issued to financial instituition and rights issue as stated in</t>
  </si>
  <si>
    <t xml:space="preserve">  statement of changes in equity.</t>
  </si>
  <si>
    <t>The Management regard Boustead Naval Shipyard Sdn Bhd as an associate with effect from 13 August 2007. Previously, Management had regarded Boustead Naval Shipyard Sdn Bhd as investment as described in Note B30.</t>
  </si>
  <si>
    <t xml:space="preserve">Tetuan Thanggaya </t>
  </si>
  <si>
    <t xml:space="preserve">    Khoo &amp; Co.</t>
  </si>
  <si>
    <t>(c)</t>
  </si>
  <si>
    <t>Prior year adjustment as described in Note B30.</t>
  </si>
  <si>
    <t>Note: The corresponding  period was restated to conform with the presentation of the holding company.</t>
  </si>
  <si>
    <r>
      <t xml:space="preserve">Amendment to FRS 119 </t>
    </r>
    <r>
      <rPr>
        <sz val="8"/>
        <rFont val="Times New Roman"/>
        <family val="1"/>
      </rPr>
      <t>2004,</t>
    </r>
    <r>
      <rPr>
        <sz val="12"/>
        <rFont val="Times New Roman"/>
        <family val="1"/>
      </rPr>
      <t xml:space="preserve"> </t>
    </r>
    <r>
      <rPr>
        <sz val="14"/>
        <rFont val="Times New Roman"/>
        <family val="1"/>
      </rPr>
      <t>Employee Benefits-Actuarial  Gains and Losses, Group Plans and Disclosure.</t>
    </r>
  </si>
  <si>
    <r>
      <t xml:space="preserve">The adoption of Amendment to FRSs 119 </t>
    </r>
    <r>
      <rPr>
        <sz val="8"/>
        <rFont val="Times New Roman"/>
        <family val="1"/>
      </rPr>
      <t>2004</t>
    </r>
    <r>
      <rPr>
        <sz val="15"/>
        <rFont val="Times New Roman"/>
        <family val="0"/>
      </rPr>
      <t xml:space="preserve"> and 124 does not have significant financial impact on the Group.  </t>
    </r>
  </si>
  <si>
    <t xml:space="preserve">(Accumulated </t>
  </si>
  <si>
    <t>losses)</t>
  </si>
  <si>
    <t xml:space="preserve">Additional investments in Subsidiary </t>
  </si>
  <si>
    <t>Exceptional item:-</t>
  </si>
  <si>
    <t xml:space="preserve">  Waiver by financial institutions pursuant to    </t>
  </si>
  <si>
    <t xml:space="preserve">    Restructuring Scheme</t>
  </si>
  <si>
    <t>Earnings per share after exceptional item- sen</t>
  </si>
  <si>
    <t>There is an exceptional item of RM392.8 million which is mainly due to waiver of interest and principal outstanding from financial institutions arising from our corporate restructuring.</t>
  </si>
  <si>
    <t>The financial restructuring was completed , the PN17 status was uplifted and the shares of the company resumed trading on 13 August 2007. The Company is financially stronger with negligible gearing. The outlook  for the final quarter is favourable and going forward,  we expect further increases in efficiency and profitability from the ongoing businesses.</t>
  </si>
  <si>
    <t>Net profit/(loss) for the period</t>
  </si>
  <si>
    <t>Net profit/(loss) before exceptional item for the period (RM'000)</t>
  </si>
  <si>
    <t>Net profit/(loss) after exceptional item for the period (RM'000)</t>
  </si>
  <si>
    <t>Basic earnings per share before exceptional item (sen)</t>
  </si>
  <si>
    <t>Basic earnings per share after exceptional item (sen)</t>
  </si>
  <si>
    <t>Earnings per share before exceptional item - sen</t>
  </si>
  <si>
    <t>In the second quarter financial result announcement to Bursa Malaysia Securities Berhad, the Group had announced " subsequent to the reporting period, with the completion of the group’s restructuring scheme on 13 August 2007, Boustead Naval Shipyard Sdn Bhd became a 20.74% associate Company. Previously, Management had regarded Boustead Naval  Shipyard Sdn Bhd as an investment". Therefore, a prior year adjustment has been made whereby the share of loss of BN Shipyard in year ended 31 December 2005 of RM53.6 million is treated as a writeback in the statement of changes in equity in this quarter. Certain comparative figures have been reclassified accordingly.</t>
  </si>
  <si>
    <t>The improvement in the current quarter,  is mainly due to better contribution from its ongoing businesses   and share of profit from associate companies.</t>
  </si>
  <si>
    <t>For the nine months ended 30 September 2007, the Group posted an unaudited revenue of RM71.4 million and profit before exceptional item and tax of RM45.4 million as compared to revenue of RM52.4 million and loss before tax of RM73.3 million in the previous year corresponding period.  This is mainly due to   better contribution from its ongoing businesses and share of profit from associate companies.</t>
  </si>
  <si>
    <t>Profit before taxation and exceptional items</t>
  </si>
  <si>
    <t>Profit before taxation and after exceptional items</t>
  </si>
  <si>
    <t xml:space="preserv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</si>
</sst>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00_);\(&quot;RM&quot;#,##0.00\)"/>
    <numFmt numFmtId="173" formatCode="_(&quot;RM&quot;* #,##0_);_(&quot;RM&quot;* \(#,##0\);_(&quot;RM&quot;* &quot;-&quot;_);_(@_)"/>
    <numFmt numFmtId="174" formatCode="_(&quot;RM&quot;* #,##0.00_);_(&quot;RM&quot;* \(#,##0.00\);_(&quot;RM&quot;* &quot;-&quot;??_);_(@_)"/>
    <numFmt numFmtId="175" formatCode="0.0%"/>
    <numFmt numFmtId="176" formatCode="#,##0.0_);\(#,##0.0\)"/>
    <numFmt numFmtId="177" formatCode="_(* #,##0_);_(* \(#,##0\);_(* &quot;-&quot;??_);_(@_)"/>
    <numFmt numFmtId="178" formatCode="_(* #,##0.0_);_(* \(#,##0.0\);_(* &quot;-&quot;??_);_(@_)"/>
    <numFmt numFmtId="179" formatCode="dd/mmm/yyyy"/>
    <numFmt numFmtId="180" formatCode="#,##0;\(#,##0\)"/>
    <numFmt numFmtId="181" formatCode="0.0"/>
    <numFmt numFmtId="182" formatCode="#,##0.0;\-#,##0.0"/>
    <numFmt numFmtId="183" formatCode="0.000"/>
    <numFmt numFmtId="184" formatCode="_(* #,##0.000_);_(* \(#,##0.000\);_(* &quot;-&quot;??_);_(@_)"/>
    <numFmt numFmtId="185" formatCode="[$-409]mmm\-yy;@"/>
    <numFmt numFmtId="186" formatCode="&quot;Yes&quot;;&quot;Yes&quot;;&quot;No&quot;"/>
    <numFmt numFmtId="187" formatCode="&quot;True&quot;;&quot;True&quot;;&quot;False&quot;"/>
    <numFmt numFmtId="188" formatCode="&quot;On&quot;;&quot;On&quot;;&quot;Off&quot;"/>
    <numFmt numFmtId="189" formatCode="[$€-2]\ #,##0.00_);[Red]\([$€-2]\ #,##0.00\)"/>
  </numFmts>
  <fonts count="37">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u val="single"/>
      <sz val="16"/>
      <name val="Times New Roman"/>
      <family val="1"/>
    </font>
    <font>
      <b/>
      <sz val="13"/>
      <name val="Times New Roman"/>
      <family val="1"/>
    </font>
    <font>
      <sz val="15"/>
      <name val="Times New Roman"/>
      <family val="0"/>
    </font>
    <font>
      <b/>
      <sz val="15"/>
      <name val="Times New Roman"/>
      <family val="1"/>
    </font>
    <font>
      <b/>
      <sz val="15"/>
      <color indexed="8"/>
      <name val="Times New Roman"/>
      <family val="1"/>
    </font>
    <font>
      <sz val="15"/>
      <name val="Arial"/>
      <family val="0"/>
    </font>
    <font>
      <b/>
      <sz val="15"/>
      <name val="Arial"/>
      <family val="0"/>
    </font>
    <font>
      <sz val="8"/>
      <name val="Times New Roman"/>
      <family val="1"/>
    </font>
    <font>
      <b/>
      <i/>
      <sz val="15"/>
      <name val="Arial"/>
      <family val="0"/>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49">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0"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79" fontId="23" fillId="0" borderId="0" xfId="0" applyNumberFormat="1" applyFont="1" applyFill="1" applyAlignment="1" quotePrefix="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79" fontId="23" fillId="0" borderId="0" xfId="0" applyNumberFormat="1" applyFont="1" applyFill="1" applyBorder="1" applyAlignment="1" quotePrefix="1">
      <alignment horizontal="righ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79"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77" fontId="17" fillId="0" borderId="0" xfId="0" applyNumberFormat="1" applyFont="1" applyFill="1" applyAlignment="1">
      <alignment/>
    </xf>
    <xf numFmtId="180" fontId="20" fillId="0" borderId="0" xfId="0" applyNumberFormat="1" applyFont="1" applyFill="1" applyBorder="1" applyAlignment="1" applyProtection="1">
      <alignment vertical="center"/>
      <protection locked="0"/>
    </xf>
    <xf numFmtId="180" fontId="20" fillId="0" borderId="0" xfId="0" applyNumberFormat="1" applyFont="1" applyFill="1" applyBorder="1" applyAlignment="1" applyProtection="1">
      <alignment/>
      <protection locked="0"/>
    </xf>
    <xf numFmtId="1" fontId="17" fillId="0" borderId="0" xfId="0" applyNumberFormat="1" applyFont="1" applyFill="1" applyBorder="1" applyAlignment="1" applyProtection="1">
      <alignment vertical="center"/>
      <protection locked="0"/>
    </xf>
    <xf numFmtId="37" fontId="20" fillId="0" borderId="0" xfId="0" applyNumberFormat="1" applyFont="1" applyFill="1" applyAlignment="1">
      <alignment vertical="center"/>
    </xf>
    <xf numFmtId="177" fontId="20" fillId="0" borderId="0" xfId="15" applyNumberFormat="1" applyFont="1" applyFill="1" applyBorder="1" applyAlignment="1">
      <alignment/>
    </xf>
    <xf numFmtId="177"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43" fontId="18"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79" fontId="9" fillId="0" borderId="0" xfId="21" applyNumberFormat="1" applyFont="1" applyFill="1" applyAlignment="1">
      <alignment horizontal="center"/>
      <protection/>
    </xf>
    <xf numFmtId="179" fontId="9" fillId="0" borderId="2" xfId="21" applyNumberFormat="1" applyFont="1" applyFill="1" applyBorder="1" applyAlignment="1" quotePrefix="1">
      <alignment horizontal="center"/>
      <protection/>
    </xf>
    <xf numFmtId="179"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0" borderId="0" xfId="21" applyNumberFormat="1" applyFont="1" applyFill="1">
      <alignment/>
      <protection/>
    </xf>
    <xf numFmtId="37" fontId="18" fillId="0" borderId="0" xfId="21" applyNumberFormat="1" applyFont="1" applyFill="1">
      <alignmen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3" xfId="21" applyNumberFormat="1" applyFont="1" applyFill="1" applyBorder="1">
      <alignment/>
      <protection/>
    </xf>
    <xf numFmtId="37" fontId="21"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20" fillId="0" borderId="0" xfId="21" applyNumberFormat="1" applyFont="1" applyFill="1">
      <alignment/>
      <protection/>
    </xf>
    <xf numFmtId="37" fontId="18"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1"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2"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8" fillId="0" borderId="2"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177" fontId="5" fillId="0" borderId="0" xfId="0" applyNumberFormat="1" applyFont="1" applyFill="1" applyBorder="1" applyAlignment="1">
      <alignment/>
    </xf>
    <xf numFmtId="177" fontId="5" fillId="0" borderId="4" xfId="0" applyNumberFormat="1" applyFont="1" applyFill="1" applyBorder="1" applyAlignment="1">
      <alignment vertical="center"/>
    </xf>
    <xf numFmtId="177" fontId="5" fillId="0" borderId="2" xfId="0" applyNumberFormat="1" applyFont="1" applyFill="1" applyBorder="1" applyAlignment="1">
      <alignment vertical="center"/>
    </xf>
    <xf numFmtId="177" fontId="20" fillId="0" borderId="0" xfId="0" applyNumberFormat="1" applyFont="1" applyFill="1" applyAlignment="1">
      <alignment/>
    </xf>
    <xf numFmtId="177" fontId="20" fillId="0" borderId="3" xfId="0" applyNumberFormat="1" applyFont="1" applyFill="1" applyBorder="1" applyAlignment="1">
      <alignment/>
    </xf>
    <xf numFmtId="177" fontId="20" fillId="0" borderId="0" xfId="0" applyNumberFormat="1" applyFont="1" applyFill="1" applyBorder="1" applyAlignment="1">
      <alignment/>
    </xf>
    <xf numFmtId="179" fontId="20" fillId="0" borderId="0" xfId="21" applyNumberFormat="1" applyFont="1" applyFill="1" applyBorder="1" applyAlignment="1">
      <alignment horizontal="right"/>
      <protection/>
    </xf>
    <xf numFmtId="179" fontId="20"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19" fillId="0" borderId="2" xfId="21" applyNumberFormat="1" applyFont="1" applyFill="1" applyBorder="1" applyAlignment="1">
      <alignment vertical="center"/>
      <protection/>
    </xf>
    <xf numFmtId="37" fontId="19" fillId="0" borderId="4" xfId="21" applyNumberFormat="1" applyFont="1" applyFill="1" applyBorder="1" applyAlignment="1">
      <alignment vertical="center"/>
      <protection/>
    </xf>
    <xf numFmtId="37" fontId="17" fillId="0" borderId="4" xfId="21" applyNumberFormat="1" applyFont="1" applyFill="1" applyBorder="1" applyAlignment="1">
      <alignment vertical="center"/>
      <protection/>
    </xf>
    <xf numFmtId="43" fontId="19" fillId="0" borderId="0" xfId="15" applyFont="1" applyFill="1" applyBorder="1" applyAlignment="1">
      <alignment/>
    </xf>
    <xf numFmtId="177" fontId="20" fillId="0" borderId="0" xfId="15" applyNumberFormat="1" applyFont="1" applyFill="1" applyBorder="1" applyAlignment="1">
      <alignment horizontal="right"/>
    </xf>
    <xf numFmtId="176" fontId="19" fillId="0" borderId="0" xfId="21" applyNumberFormat="1" applyFont="1" applyFill="1" applyBorder="1" applyAlignment="1">
      <alignment horizontal="right"/>
      <protection/>
    </xf>
    <xf numFmtId="177" fontId="20" fillId="0" borderId="5" xfId="15" applyNumberFormat="1" applyFont="1" applyFill="1" applyBorder="1" applyAlignment="1">
      <alignment horizontal="right" vertical="center"/>
    </xf>
    <xf numFmtId="176" fontId="19" fillId="0" borderId="5" xfId="21" applyNumberFormat="1" applyFont="1" applyFill="1" applyBorder="1" applyAlignment="1">
      <alignment horizontal="right" vertical="center"/>
      <protection/>
    </xf>
    <xf numFmtId="177" fontId="20" fillId="0" borderId="0" xfId="15" applyNumberFormat="1" applyFont="1" applyFill="1" applyBorder="1" applyAlignment="1">
      <alignment horizontal="right" vertical="center"/>
    </xf>
    <xf numFmtId="176" fontId="19" fillId="0" borderId="0" xfId="21" applyNumberFormat="1" applyFont="1" applyFill="1" applyBorder="1" applyAlignment="1">
      <alignment horizontal="right" vertical="center"/>
      <protection/>
    </xf>
    <xf numFmtId="177" fontId="9" fillId="0" borderId="1" xfId="15" applyNumberFormat="1" applyFont="1" applyFill="1" applyBorder="1" applyAlignment="1">
      <alignment horizontal="right" wrapText="1"/>
    </xf>
    <xf numFmtId="177" fontId="8" fillId="0" borderId="0" xfId="15" applyNumberFormat="1" applyFont="1" applyFill="1" applyAlignment="1">
      <alignment vertical="center"/>
    </xf>
    <xf numFmtId="177" fontId="21" fillId="0" borderId="0" xfId="15" applyNumberFormat="1" applyFont="1" applyFill="1" applyAlignment="1">
      <alignment/>
    </xf>
    <xf numFmtId="177" fontId="5" fillId="0" borderId="0" xfId="0" applyNumberFormat="1" applyFont="1" applyFill="1" applyAlignment="1">
      <alignment horizontal="left"/>
    </xf>
    <xf numFmtId="177" fontId="20" fillId="0" borderId="0" xfId="0" applyNumberFormat="1" applyFont="1" applyFill="1" applyAlignment="1">
      <alignment horizontal="right"/>
    </xf>
    <xf numFmtId="177" fontId="20" fillId="0" borderId="0" xfId="0" applyNumberFormat="1" applyFont="1" applyFill="1" applyBorder="1" applyAlignment="1">
      <alignment horizontal="right"/>
    </xf>
    <xf numFmtId="177" fontId="20" fillId="0" borderId="1" xfId="0" applyNumberFormat="1" applyFont="1" applyFill="1" applyBorder="1" applyAlignment="1" quotePrefix="1">
      <alignment horizontal="right"/>
    </xf>
    <xf numFmtId="177" fontId="20" fillId="0" borderId="0" xfId="0" applyNumberFormat="1" applyFont="1" applyFill="1" applyAlignment="1" quotePrefix="1">
      <alignment horizontal="right"/>
    </xf>
    <xf numFmtId="177" fontId="5" fillId="0" borderId="2" xfId="0" applyNumberFormat="1" applyFont="1" applyFill="1" applyBorder="1" applyAlignment="1">
      <alignment horizontal="right"/>
    </xf>
    <xf numFmtId="177" fontId="8" fillId="0" borderId="0" xfId="0" applyNumberFormat="1" applyFont="1" applyFill="1" applyAlignment="1">
      <alignment/>
    </xf>
    <xf numFmtId="43" fontId="20" fillId="0" borderId="1" xfId="15" applyFont="1" applyFill="1" applyBorder="1" applyAlignment="1">
      <alignment horizontal="right" vertical="center"/>
    </xf>
    <xf numFmtId="177" fontId="20" fillId="0" borderId="0" xfId="15" applyNumberFormat="1" applyFont="1" applyFill="1" applyBorder="1" applyAlignment="1" quotePrefix="1">
      <alignment horizontal="right"/>
    </xf>
    <xf numFmtId="177" fontId="20" fillId="0" borderId="0" xfId="15" applyNumberFormat="1" applyFont="1" applyFill="1" applyAlignment="1">
      <alignment horizontal="center"/>
    </xf>
    <xf numFmtId="177" fontId="5" fillId="0" borderId="2" xfId="15" applyNumberFormat="1" applyFont="1" applyFill="1" applyBorder="1" applyAlignment="1" quotePrefix="1">
      <alignment horizontal="right"/>
    </xf>
    <xf numFmtId="177" fontId="5" fillId="0" borderId="0" xfId="15" applyNumberFormat="1" applyFont="1" applyFill="1" applyAlignment="1">
      <alignment horizontal="center"/>
    </xf>
    <xf numFmtId="177" fontId="17" fillId="0" borderId="0" xfId="15" applyNumberFormat="1" applyFont="1" applyFill="1" applyBorder="1" applyAlignment="1">
      <alignment/>
    </xf>
    <xf numFmtId="177" fontId="5" fillId="0" borderId="0" xfId="15" applyNumberFormat="1" applyFont="1" applyFill="1" applyBorder="1" applyAlignment="1">
      <alignment/>
    </xf>
    <xf numFmtId="177" fontId="20" fillId="0" borderId="4" xfId="15" applyNumberFormat="1" applyFont="1" applyFill="1" applyBorder="1" applyAlignment="1">
      <alignment vertical="center"/>
    </xf>
    <xf numFmtId="177" fontId="5" fillId="0" borderId="4" xfId="15" applyNumberFormat="1" applyFont="1" applyFill="1" applyBorder="1" applyAlignment="1">
      <alignment vertical="center"/>
    </xf>
    <xf numFmtId="177" fontId="19" fillId="0" borderId="0" xfId="15" applyNumberFormat="1" applyFont="1" applyFill="1" applyBorder="1" applyAlignment="1">
      <alignment/>
    </xf>
    <xf numFmtId="177" fontId="21" fillId="0" borderId="0" xfId="15" applyNumberFormat="1" applyFont="1" applyFill="1" applyBorder="1" applyAlignment="1">
      <alignment/>
    </xf>
    <xf numFmtId="177" fontId="5" fillId="0" borderId="0" xfId="0" applyNumberFormat="1" applyFont="1" applyFill="1" applyBorder="1" applyAlignment="1">
      <alignment horizont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38" fontId="11" fillId="0" borderId="0" xfId="0" applyNumberFormat="1" applyFont="1" applyFill="1" applyAlignment="1">
      <alignment horizontal="left"/>
    </xf>
    <xf numFmtId="38" fontId="11" fillId="0" borderId="0" xfId="0" applyNumberFormat="1" applyFont="1" applyFill="1" applyAlignment="1" quotePrefix="1">
      <alignment horizontal="center"/>
    </xf>
    <xf numFmtId="38" fontId="28" fillId="0" borderId="0" xfId="0" applyNumberFormat="1" applyFont="1" applyFill="1" applyAlignment="1">
      <alignment/>
    </xf>
    <xf numFmtId="177" fontId="11" fillId="0" borderId="0" xfId="15" applyNumberFormat="1" applyFont="1" applyBorder="1" applyAlignment="1">
      <alignment/>
    </xf>
    <xf numFmtId="43" fontId="20" fillId="0" borderId="0" xfId="15" applyFont="1" applyFill="1" applyBorder="1" applyAlignment="1">
      <alignment horizontal="right"/>
    </xf>
    <xf numFmtId="43" fontId="20" fillId="0" borderId="1" xfId="15" applyFont="1" applyFill="1" applyBorder="1" applyAlignment="1" quotePrefix="1">
      <alignment horizontal="right"/>
    </xf>
    <xf numFmtId="43" fontId="20" fillId="0" borderId="0" xfId="15" applyFont="1" applyFill="1" applyAlignment="1" quotePrefix="1">
      <alignment horizontal="right"/>
    </xf>
    <xf numFmtId="43" fontId="5" fillId="0" borderId="2" xfId="15" applyFont="1" applyFill="1" applyBorder="1" applyAlignment="1">
      <alignment horizontal="right"/>
    </xf>
    <xf numFmtId="43" fontId="17" fillId="0" borderId="0" xfId="0" applyNumberFormat="1" applyFont="1" applyFill="1" applyAlignment="1">
      <alignment/>
    </xf>
    <xf numFmtId="2" fontId="30" fillId="0" borderId="0" xfId="22" applyNumberFormat="1" applyFont="1" applyFill="1" applyAlignment="1">
      <alignment vertical="center"/>
      <protection/>
    </xf>
    <xf numFmtId="49" fontId="31" fillId="0" borderId="0" xfId="22" applyNumberFormat="1" applyFont="1" applyFill="1" applyBorder="1" applyAlignment="1">
      <alignment horizontal="center"/>
      <protection/>
    </xf>
    <xf numFmtId="183" fontId="30" fillId="0" borderId="0" xfId="22" applyNumberFormat="1" applyFont="1" applyFill="1" applyBorder="1">
      <alignment/>
      <protection/>
    </xf>
    <xf numFmtId="1" fontId="30" fillId="0" borderId="0" xfId="22" applyNumberFormat="1" applyFont="1" applyFill="1" applyBorder="1" applyProtection="1">
      <alignment/>
      <protection locked="0"/>
    </xf>
    <xf numFmtId="180" fontId="31" fillId="0" borderId="0" xfId="22" applyNumberFormat="1" applyFont="1" applyFill="1" applyBorder="1" applyAlignment="1" applyProtection="1">
      <alignment horizontal="right"/>
      <protection locked="0"/>
    </xf>
    <xf numFmtId="43" fontId="31" fillId="0" borderId="0" xfId="15" applyFont="1" applyFill="1" applyBorder="1" applyAlignment="1" applyProtection="1">
      <alignment horizontal="right"/>
      <protection locked="0"/>
    </xf>
    <xf numFmtId="2" fontId="30" fillId="0" borderId="0" xfId="22" applyNumberFormat="1" applyFont="1" applyFill="1" applyBorder="1">
      <alignment/>
      <protection/>
    </xf>
    <xf numFmtId="43" fontId="31" fillId="0" borderId="0" xfId="15" applyFont="1" applyFill="1" applyBorder="1" applyAlignment="1" applyProtection="1">
      <alignment horizontal="right" vertical="center"/>
      <protection locked="0"/>
    </xf>
    <xf numFmtId="43" fontId="30" fillId="0" borderId="0" xfId="15" applyFont="1" applyFill="1" applyBorder="1" applyAlignment="1" applyProtection="1">
      <alignment horizontal="right" vertical="center"/>
      <protection locked="0"/>
    </xf>
    <xf numFmtId="43" fontId="31" fillId="0" borderId="1" xfId="15" applyFont="1" applyFill="1" applyBorder="1" applyAlignment="1" applyProtection="1">
      <alignment horizontal="right"/>
      <protection locked="0"/>
    </xf>
    <xf numFmtId="49" fontId="31" fillId="0" borderId="0" xfId="22" applyNumberFormat="1" applyFont="1" applyFill="1" applyBorder="1" applyAlignment="1" quotePrefix="1">
      <alignment horizontal="center"/>
      <protection/>
    </xf>
    <xf numFmtId="1" fontId="30" fillId="0" borderId="0" xfId="0" applyNumberFormat="1" applyFont="1" applyFill="1" applyBorder="1" applyAlignment="1" applyProtection="1">
      <alignment/>
      <protection locked="0"/>
    </xf>
    <xf numFmtId="1" fontId="31" fillId="0" borderId="0" xfId="22" applyNumberFormat="1" applyFont="1" applyFill="1" applyBorder="1" applyAlignment="1" applyProtection="1">
      <alignment horizontal="left"/>
      <protection locked="0"/>
    </xf>
    <xf numFmtId="37" fontId="30" fillId="0" borderId="0" xfId="22" applyNumberFormat="1" applyFont="1" applyFill="1" applyBorder="1" applyAlignment="1" applyProtection="1">
      <alignment horizontal="right"/>
      <protection locked="0"/>
    </xf>
    <xf numFmtId="180" fontId="30" fillId="0" borderId="0" xfId="22" applyNumberFormat="1" applyFont="1" applyFill="1" applyBorder="1" applyAlignment="1" applyProtection="1">
      <alignment horizontal="right"/>
      <protection locked="0"/>
    </xf>
    <xf numFmtId="37" fontId="30" fillId="0" borderId="0" xfId="22" applyNumberFormat="1" applyFont="1" applyFill="1" applyBorder="1" applyAlignment="1">
      <alignment horizontal="right"/>
      <protection/>
    </xf>
    <xf numFmtId="37" fontId="31" fillId="0" borderId="0" xfId="22" applyNumberFormat="1" applyFont="1" applyFill="1" applyBorder="1" applyAlignment="1" applyProtection="1">
      <alignment horizontal="right"/>
      <protection locked="0"/>
    </xf>
    <xf numFmtId="1" fontId="30" fillId="0" borderId="0" xfId="0" applyNumberFormat="1" applyFont="1" applyFill="1" applyBorder="1" applyAlignment="1" applyProtection="1">
      <alignment horizontal="left"/>
      <protection locked="0"/>
    </xf>
    <xf numFmtId="1" fontId="30" fillId="0" borderId="0" xfId="22" applyNumberFormat="1" applyFont="1" applyFill="1" applyBorder="1" applyAlignment="1" applyProtection="1">
      <alignment horizontal="left"/>
      <protection locked="0"/>
    </xf>
    <xf numFmtId="1" fontId="30" fillId="0" borderId="0" xfId="0" applyNumberFormat="1" applyFont="1" applyFill="1" applyBorder="1" applyAlignment="1" applyProtection="1" quotePrefix="1">
      <alignment horizontal="left"/>
      <protection locked="0"/>
    </xf>
    <xf numFmtId="1" fontId="30" fillId="0" borderId="0" xfId="0" applyNumberFormat="1" applyFont="1" applyFill="1" applyBorder="1" applyAlignment="1" applyProtection="1">
      <alignment/>
      <protection locked="0"/>
    </xf>
    <xf numFmtId="1" fontId="30" fillId="0" borderId="0" xfId="0" applyNumberFormat="1" applyFont="1" applyFill="1" applyBorder="1" applyAlignment="1" applyProtection="1" quotePrefix="1">
      <alignment/>
      <protection locked="0"/>
    </xf>
    <xf numFmtId="177" fontId="30" fillId="0" borderId="0" xfId="15" applyNumberFormat="1" applyFont="1" applyFill="1" applyBorder="1" applyAlignment="1">
      <alignment horizontal="right"/>
    </xf>
    <xf numFmtId="177" fontId="20" fillId="0" borderId="4" xfId="0" applyNumberFormat="1" applyFont="1" applyFill="1" applyBorder="1" applyAlignment="1">
      <alignment vertical="center"/>
    </xf>
    <xf numFmtId="177" fontId="5" fillId="0" borderId="1" xfId="0" applyNumberFormat="1" applyFont="1" applyFill="1" applyBorder="1" applyAlignment="1">
      <alignment vertical="center"/>
    </xf>
    <xf numFmtId="177" fontId="5" fillId="0" borderId="3" xfId="0" applyNumberFormat="1" applyFont="1" applyFill="1" applyBorder="1" applyAlignment="1">
      <alignment/>
    </xf>
    <xf numFmtId="49" fontId="31" fillId="0" borderId="0" xfId="22" applyNumberFormat="1" applyFont="1" applyFill="1" applyAlignment="1">
      <alignment horizontal="center"/>
      <protection/>
    </xf>
    <xf numFmtId="1" fontId="30" fillId="0" borderId="0" xfId="22" applyNumberFormat="1" applyFont="1" applyFill="1" applyAlignment="1" applyProtection="1">
      <alignment horizontal="left"/>
      <protection locked="0"/>
    </xf>
    <xf numFmtId="1" fontId="31" fillId="0" borderId="0" xfId="22" applyNumberFormat="1" applyFont="1" applyFill="1" applyBorder="1" applyProtection="1">
      <alignment/>
      <protection locked="0"/>
    </xf>
    <xf numFmtId="181" fontId="30" fillId="0" borderId="0" xfId="22" applyNumberFormat="1" applyFont="1" applyFill="1" applyBorder="1" applyProtection="1">
      <alignment/>
      <protection locked="0"/>
    </xf>
    <xf numFmtId="181" fontId="30" fillId="0" borderId="0" xfId="22" applyNumberFormat="1" applyFont="1" applyFill="1" applyProtection="1">
      <alignment/>
      <protection locked="0"/>
    </xf>
    <xf numFmtId="2" fontId="30" fillId="0" borderId="0" xfId="22" applyNumberFormat="1" applyFont="1" applyFill="1">
      <alignment/>
      <protection/>
    </xf>
    <xf numFmtId="37" fontId="32" fillId="0" borderId="0" xfId="0" applyNumberFormat="1" applyFont="1" applyFill="1" applyAlignment="1">
      <alignment horizontal="left"/>
    </xf>
    <xf numFmtId="37" fontId="32" fillId="0" borderId="0" xfId="0" applyNumberFormat="1" applyFont="1" applyFill="1" applyAlignment="1">
      <alignment horizontal="center"/>
    </xf>
    <xf numFmtId="49" fontId="31" fillId="0" borderId="0" xfId="22" applyNumberFormat="1" applyFont="1" applyFill="1" applyAlignment="1">
      <alignment horizontal="left"/>
      <protection/>
    </xf>
    <xf numFmtId="181" fontId="30" fillId="0" borderId="0" xfId="22" applyNumberFormat="1" applyFont="1" applyFill="1" applyBorder="1" applyAlignment="1" applyProtection="1">
      <alignment/>
      <protection locked="0"/>
    </xf>
    <xf numFmtId="181" fontId="30" fillId="0" borderId="0" xfId="22" applyNumberFormat="1" applyFont="1" applyFill="1" applyAlignment="1" applyProtection="1">
      <alignment/>
      <protection locked="0"/>
    </xf>
    <xf numFmtId="1" fontId="31" fillId="0" borderId="0" xfId="22" applyNumberFormat="1" applyFont="1" applyFill="1" applyBorder="1" applyAlignment="1" applyProtection="1">
      <alignment/>
      <protection locked="0"/>
    </xf>
    <xf numFmtId="37" fontId="31" fillId="0" borderId="0" xfId="0" applyNumberFormat="1" applyFont="1" applyFill="1" applyAlignment="1">
      <alignment horizontal="left"/>
    </xf>
    <xf numFmtId="0" fontId="30" fillId="0" borderId="0" xfId="22" applyFont="1" applyFill="1" applyBorder="1">
      <alignment/>
      <protection/>
    </xf>
    <xf numFmtId="37" fontId="31" fillId="0" borderId="0" xfId="0" applyNumberFormat="1" applyFont="1" applyFill="1" applyAlignment="1">
      <alignment horizontal="center"/>
    </xf>
    <xf numFmtId="2" fontId="31" fillId="0" borderId="0" xfId="22" applyNumberFormat="1" applyFont="1" applyFill="1" applyBorder="1">
      <alignment/>
      <protection/>
    </xf>
    <xf numFmtId="181" fontId="31" fillId="0" borderId="0" xfId="22" applyNumberFormat="1" applyFont="1" applyFill="1" applyBorder="1" applyProtection="1">
      <alignment/>
      <protection locked="0"/>
    </xf>
    <xf numFmtId="49" fontId="31" fillId="0" borderId="0" xfId="22" applyNumberFormat="1" applyFont="1" applyFill="1" applyBorder="1" applyAlignment="1">
      <alignment horizontal="left"/>
      <protection/>
    </xf>
    <xf numFmtId="1" fontId="31" fillId="0" borderId="0" xfId="22" applyNumberFormat="1" applyFont="1" applyFill="1" applyBorder="1" applyAlignment="1" applyProtection="1">
      <alignment horizontal="left"/>
      <protection locked="0"/>
    </xf>
    <xf numFmtId="1" fontId="30" fillId="0" borderId="0" xfId="22" applyNumberFormat="1" applyFont="1" applyFill="1" applyBorder="1" applyAlignment="1" applyProtection="1">
      <alignment horizontal="justify" vertical="top" wrapText="1"/>
      <protection locked="0"/>
    </xf>
    <xf numFmtId="37" fontId="33" fillId="0" borderId="0" xfId="0" applyNumberFormat="1" applyFont="1" applyFill="1" applyAlignment="1">
      <alignment horizontal="justify" vertical="top" wrapText="1"/>
    </xf>
    <xf numFmtId="2" fontId="31" fillId="0" borderId="0" xfId="22" applyNumberFormat="1" applyFont="1" applyFill="1" applyBorder="1" applyAlignment="1">
      <alignment horizontal="center"/>
      <protection/>
    </xf>
    <xf numFmtId="2" fontId="30" fillId="0" borderId="0" xfId="22" applyNumberFormat="1" applyFont="1" applyFill="1" applyBorder="1">
      <alignment/>
      <protection/>
    </xf>
    <xf numFmtId="180" fontId="31" fillId="0" borderId="0" xfId="22" applyNumberFormat="1" applyFont="1" applyFill="1" applyBorder="1" applyAlignment="1">
      <alignment horizontal="right"/>
      <protection/>
    </xf>
    <xf numFmtId="180" fontId="30" fillId="0" borderId="0" xfId="22" applyNumberFormat="1" applyFont="1" applyFill="1" applyBorder="1" applyAlignment="1">
      <alignment horizontal="right"/>
      <protection/>
    </xf>
    <xf numFmtId="49" fontId="30" fillId="0" borderId="0" xfId="22" applyNumberFormat="1" applyFont="1" applyFill="1" applyBorder="1" applyAlignment="1">
      <alignment horizontal="center"/>
      <protection/>
    </xf>
    <xf numFmtId="2" fontId="31" fillId="0" borderId="0" xfId="22" applyNumberFormat="1" applyFont="1" applyFill="1" applyBorder="1">
      <alignment/>
      <protection/>
    </xf>
    <xf numFmtId="49" fontId="31" fillId="0" borderId="0" xfId="22" applyNumberFormat="1" applyFont="1" applyFill="1" applyBorder="1" applyAlignment="1">
      <alignment horizontal="center" vertical="top"/>
      <protection/>
    </xf>
    <xf numFmtId="2" fontId="30" fillId="0" borderId="0" xfId="22" applyNumberFormat="1" applyFont="1" applyFill="1" applyBorder="1" applyAlignment="1">
      <alignment vertical="top"/>
      <protection/>
    </xf>
    <xf numFmtId="49" fontId="30" fillId="0" borderId="0" xfId="22" applyNumberFormat="1" applyFont="1" applyFill="1" applyBorder="1" applyAlignment="1">
      <alignment horizontal="center" vertical="top"/>
      <protection/>
    </xf>
    <xf numFmtId="1" fontId="31" fillId="0" borderId="0" xfId="22" applyNumberFormat="1" applyFont="1" applyFill="1" applyProtection="1">
      <alignment/>
      <protection locked="0"/>
    </xf>
    <xf numFmtId="1" fontId="30" fillId="0" borderId="0" xfId="22" applyNumberFormat="1" applyFont="1" applyFill="1" applyProtection="1">
      <alignment/>
      <protection locked="0"/>
    </xf>
    <xf numFmtId="180" fontId="30" fillId="0" borderId="0" xfId="22" applyNumberFormat="1" applyFont="1" applyFill="1" applyAlignment="1" applyProtection="1">
      <alignment horizontal="right"/>
      <protection locked="0"/>
    </xf>
    <xf numFmtId="49" fontId="31" fillId="0" borderId="0" xfId="22" applyNumberFormat="1" applyFont="1" applyFill="1" applyAlignment="1">
      <alignment horizontal="center" vertical="center"/>
      <protection/>
    </xf>
    <xf numFmtId="177" fontId="30" fillId="0" borderId="0" xfId="15" applyNumberFormat="1" applyFont="1" applyFill="1" applyAlignment="1">
      <alignment/>
    </xf>
    <xf numFmtId="2" fontId="30" fillId="0" borderId="0" xfId="22" applyNumberFormat="1" applyFont="1" applyFill="1">
      <alignment/>
      <protection/>
    </xf>
    <xf numFmtId="177" fontId="31" fillId="0" borderId="1" xfId="15" applyNumberFormat="1" applyFont="1" applyFill="1" applyBorder="1" applyAlignment="1">
      <alignment horizontal="right" wrapText="1"/>
    </xf>
    <xf numFmtId="177" fontId="31" fillId="0" borderId="0" xfId="15" applyNumberFormat="1" applyFont="1" applyFill="1" applyAlignment="1" quotePrefix="1">
      <alignment/>
    </xf>
    <xf numFmtId="177" fontId="31" fillId="0" borderId="6" xfId="15" applyNumberFormat="1" applyFont="1" applyFill="1" applyBorder="1" applyAlignment="1">
      <alignment horizontal="right" wrapText="1"/>
    </xf>
    <xf numFmtId="177" fontId="31" fillId="0" borderId="0" xfId="15" applyNumberFormat="1" applyFont="1" applyFill="1" applyAlignment="1">
      <alignment horizontal="center" wrapText="1"/>
    </xf>
    <xf numFmtId="177" fontId="31" fillId="0" borderId="0" xfId="15" applyNumberFormat="1" applyFont="1" applyFill="1" applyAlignment="1">
      <alignment horizontal="center"/>
    </xf>
    <xf numFmtId="177" fontId="31" fillId="0" borderId="0" xfId="15" applyNumberFormat="1" applyFont="1" applyFill="1" applyAlignment="1">
      <alignment/>
    </xf>
    <xf numFmtId="177" fontId="30" fillId="0" borderId="0" xfId="15" applyNumberFormat="1" applyFont="1" applyFill="1" applyAlignment="1">
      <alignment vertical="center"/>
    </xf>
    <xf numFmtId="177" fontId="30" fillId="0" borderId="5" xfId="15" applyNumberFormat="1" applyFont="1" applyFill="1" applyBorder="1" applyAlignment="1">
      <alignment/>
    </xf>
    <xf numFmtId="37" fontId="33" fillId="0" borderId="0" xfId="0" applyNumberFormat="1" applyFont="1" applyFill="1" applyAlignment="1">
      <alignment wrapText="1"/>
    </xf>
    <xf numFmtId="178" fontId="30" fillId="0" borderId="0" xfId="15" applyNumberFormat="1" applyFont="1" applyFill="1" applyAlignment="1">
      <alignment/>
    </xf>
    <xf numFmtId="49" fontId="30" fillId="0" borderId="0" xfId="22" applyNumberFormat="1" applyFont="1" applyFill="1" applyAlignment="1">
      <alignment horizontal="center"/>
      <protection/>
    </xf>
    <xf numFmtId="177" fontId="31" fillId="0" borderId="0" xfId="15" applyNumberFormat="1" applyFont="1" applyFill="1" applyAlignment="1">
      <alignment vertical="center"/>
    </xf>
    <xf numFmtId="177" fontId="30" fillId="0" borderId="2" xfId="15" applyNumberFormat="1" applyFont="1" applyFill="1" applyBorder="1" applyAlignment="1">
      <alignment vertical="center"/>
    </xf>
    <xf numFmtId="177" fontId="30" fillId="0" borderId="0" xfId="15" applyNumberFormat="1" applyFont="1" applyFill="1" applyBorder="1" applyAlignment="1">
      <alignment vertical="center"/>
    </xf>
    <xf numFmtId="177" fontId="31" fillId="0" borderId="0" xfId="15" applyNumberFormat="1" applyFont="1" applyFill="1" applyBorder="1" applyAlignment="1">
      <alignment vertical="center"/>
    </xf>
    <xf numFmtId="177" fontId="30" fillId="0" borderId="0" xfId="15" applyNumberFormat="1" applyFont="1" applyFill="1" applyBorder="1" applyAlignment="1">
      <alignment/>
    </xf>
    <xf numFmtId="177" fontId="31" fillId="0" borderId="0" xfId="15" applyNumberFormat="1" applyFont="1" applyFill="1" applyBorder="1" applyAlignment="1">
      <alignment/>
    </xf>
    <xf numFmtId="177" fontId="33" fillId="0" borderId="0" xfId="15" applyNumberFormat="1" applyFont="1" applyFill="1" applyAlignment="1">
      <alignment/>
    </xf>
    <xf numFmtId="177" fontId="31" fillId="0" borderId="6" xfId="15" applyNumberFormat="1" applyFont="1" applyFill="1" applyBorder="1" applyAlignment="1" quotePrefix="1">
      <alignment horizontal="right" wrapText="1"/>
    </xf>
    <xf numFmtId="37" fontId="30" fillId="0" borderId="0" xfId="0" applyNumberFormat="1" applyFont="1" applyFill="1" applyBorder="1" applyAlignment="1">
      <alignment horizontal="justify" vertical="top" wrapText="1"/>
    </xf>
    <xf numFmtId="2" fontId="30" fillId="0" borderId="0" xfId="22" applyNumberFormat="1" applyFont="1" applyFill="1" applyBorder="1" applyAlignment="1">
      <alignment horizontal="center" vertical="top"/>
      <protection/>
    </xf>
    <xf numFmtId="37" fontId="33" fillId="0" borderId="0" xfId="0" applyNumberFormat="1" applyFont="1" applyFill="1" applyAlignment="1">
      <alignment horizontal="justify" wrapText="1"/>
    </xf>
    <xf numFmtId="37" fontId="30" fillId="0" borderId="0" xfId="0" applyNumberFormat="1" applyFont="1" applyFill="1" applyAlignment="1">
      <alignment horizontal="justify" vertical="top" wrapText="1"/>
    </xf>
    <xf numFmtId="37" fontId="31" fillId="0" borderId="0" xfId="0" applyNumberFormat="1" applyFont="1" applyFill="1" applyAlignment="1">
      <alignment horizontal="center" vertical="top" wrapText="1"/>
    </xf>
    <xf numFmtId="1" fontId="30" fillId="0" borderId="0" xfId="0" applyNumberFormat="1" applyFont="1" applyFill="1" applyBorder="1" applyAlignment="1" applyProtection="1">
      <alignment horizontal="justify" wrapText="1"/>
      <protection locked="0"/>
    </xf>
    <xf numFmtId="37" fontId="31" fillId="0" borderId="0" xfId="15" applyNumberFormat="1" applyFont="1" applyFill="1" applyBorder="1" applyAlignment="1" applyProtection="1">
      <alignment horizontal="right"/>
      <protection locked="0"/>
    </xf>
    <xf numFmtId="37" fontId="30" fillId="0" borderId="0" xfId="22" applyNumberFormat="1" applyFont="1" applyFill="1" applyBorder="1" applyAlignment="1" applyProtection="1">
      <alignment horizontal="right"/>
      <protection locked="0"/>
    </xf>
    <xf numFmtId="37" fontId="30" fillId="0" borderId="0" xfId="22" applyNumberFormat="1" applyFont="1" applyFill="1" applyBorder="1">
      <alignment/>
      <protection/>
    </xf>
    <xf numFmtId="49" fontId="30" fillId="0" borderId="0" xfId="22" applyNumberFormat="1" applyFont="1" applyFill="1" applyBorder="1" applyAlignment="1" quotePrefix="1">
      <alignment horizontal="center" vertical="top"/>
      <protection/>
    </xf>
    <xf numFmtId="2" fontId="30" fillId="0" borderId="0" xfId="22" applyNumberFormat="1" applyFont="1" applyFill="1" applyBorder="1" applyAlignment="1">
      <alignment/>
      <protection/>
    </xf>
    <xf numFmtId="37" fontId="31" fillId="0" borderId="0" xfId="22" applyNumberFormat="1" applyFont="1" applyFill="1" applyBorder="1" applyProtection="1">
      <alignment/>
      <protection locked="0"/>
    </xf>
    <xf numFmtId="37" fontId="30" fillId="0" borderId="0" xfId="22" applyNumberFormat="1" applyFont="1" applyFill="1" applyBorder="1" applyProtection="1">
      <alignment/>
      <protection locked="0"/>
    </xf>
    <xf numFmtId="180" fontId="30" fillId="0" borderId="0" xfId="22" applyNumberFormat="1" applyFont="1" applyFill="1" applyBorder="1" applyAlignment="1">
      <alignment horizontal="right"/>
      <protection/>
    </xf>
    <xf numFmtId="2" fontId="31" fillId="0" borderId="0" xfId="22" applyNumberFormat="1" applyFont="1" applyFill="1">
      <alignment/>
      <protection/>
    </xf>
    <xf numFmtId="1" fontId="30" fillId="0" borderId="0" xfId="22" applyNumberFormat="1" applyFont="1" applyFill="1" applyBorder="1" applyAlignment="1" applyProtection="1">
      <alignment horizontal="left"/>
      <protection locked="0"/>
    </xf>
    <xf numFmtId="37" fontId="30" fillId="0" borderId="0" xfId="0" applyNumberFormat="1" applyFont="1" applyFill="1" applyBorder="1" applyAlignment="1">
      <alignment horizontal="right"/>
    </xf>
    <xf numFmtId="37" fontId="30" fillId="0" borderId="0" xfId="0" applyNumberFormat="1" applyFont="1" applyFill="1" applyBorder="1" applyAlignment="1">
      <alignment horizontal="center"/>
    </xf>
    <xf numFmtId="37" fontId="31" fillId="0" borderId="0" xfId="0" applyNumberFormat="1" applyFont="1" applyFill="1" applyBorder="1" applyAlignment="1">
      <alignment horizontal="right"/>
    </xf>
    <xf numFmtId="1" fontId="30" fillId="0" borderId="0" xfId="0" applyNumberFormat="1" applyFont="1" applyFill="1" applyBorder="1" applyAlignment="1" applyProtection="1">
      <alignment horizontal="justify" vertical="top"/>
      <protection locked="0"/>
    </xf>
    <xf numFmtId="37" fontId="33" fillId="0" borderId="0" xfId="0" applyNumberFormat="1" applyFont="1" applyFill="1" applyAlignment="1">
      <alignment horizontal="justify" vertical="top"/>
    </xf>
    <xf numFmtId="37" fontId="31" fillId="0" borderId="0" xfId="0" applyNumberFormat="1" applyFont="1" applyFill="1" applyAlignment="1" quotePrefix="1">
      <alignment horizontal="center"/>
    </xf>
    <xf numFmtId="37" fontId="31" fillId="0" borderId="0" xfId="0" applyNumberFormat="1" applyFont="1" applyFill="1" applyAlignment="1">
      <alignment/>
    </xf>
    <xf numFmtId="37" fontId="30" fillId="0" borderId="0" xfId="0" applyNumberFormat="1" applyFont="1" applyFill="1" applyAlignment="1">
      <alignment/>
    </xf>
    <xf numFmtId="41" fontId="30" fillId="0" borderId="0" xfId="22" applyNumberFormat="1" applyFont="1" applyFill="1" applyBorder="1">
      <alignment/>
      <protection/>
    </xf>
    <xf numFmtId="41" fontId="30" fillId="0" borderId="0" xfId="22" applyNumberFormat="1" applyFont="1" applyFill="1">
      <alignment/>
      <protection/>
    </xf>
    <xf numFmtId="41" fontId="31" fillId="0" borderId="0" xfId="22" applyNumberFormat="1" applyFont="1" applyFill="1" applyBorder="1">
      <alignment/>
      <protection/>
    </xf>
    <xf numFmtId="37" fontId="34" fillId="0" borderId="0" xfId="0" applyNumberFormat="1" applyFont="1" applyFill="1" applyAlignment="1">
      <alignment horizontal="center"/>
    </xf>
    <xf numFmtId="37" fontId="31" fillId="0" borderId="0" xfId="0" applyNumberFormat="1" applyFont="1" applyFill="1" applyAlignment="1">
      <alignment horizontal="center" vertical="top"/>
    </xf>
    <xf numFmtId="37" fontId="31" fillId="0" borderId="0" xfId="0" applyNumberFormat="1" applyFont="1" applyFill="1" applyAlignment="1" quotePrefix="1">
      <alignment horizontal="center" vertical="top"/>
    </xf>
    <xf numFmtId="37" fontId="31" fillId="0" borderId="0" xfId="0" applyNumberFormat="1" applyFont="1" applyFill="1" applyAlignment="1">
      <alignment vertical="top"/>
    </xf>
    <xf numFmtId="37" fontId="30" fillId="0" borderId="0" xfId="0" applyNumberFormat="1" applyFont="1" applyFill="1" applyAlignment="1">
      <alignment vertical="top"/>
    </xf>
    <xf numFmtId="41" fontId="30" fillId="0" borderId="0" xfId="22" applyNumberFormat="1" applyFont="1" applyFill="1" applyBorder="1" applyAlignment="1">
      <alignment vertical="top"/>
      <protection/>
    </xf>
    <xf numFmtId="41" fontId="30" fillId="0" borderId="0" xfId="22" applyNumberFormat="1" applyFont="1" applyFill="1" applyAlignment="1">
      <alignment vertical="top"/>
      <protection/>
    </xf>
    <xf numFmtId="41" fontId="31" fillId="0" borderId="0" xfId="22" applyNumberFormat="1" applyFont="1" applyFill="1" applyBorder="1" applyAlignment="1">
      <alignment vertical="top"/>
      <protection/>
    </xf>
    <xf numFmtId="2" fontId="30" fillId="0" borderId="0" xfId="22" applyNumberFormat="1" applyFont="1" applyFill="1" applyAlignment="1">
      <alignment vertical="top"/>
      <protection/>
    </xf>
    <xf numFmtId="2" fontId="30" fillId="0" borderId="0" xfId="22" applyNumberFormat="1" applyFont="1">
      <alignment/>
      <protection/>
    </xf>
    <xf numFmtId="37" fontId="31" fillId="0" borderId="0" xfId="0" applyNumberFormat="1" applyFont="1" applyFill="1" applyAlignment="1">
      <alignment/>
    </xf>
    <xf numFmtId="41" fontId="30" fillId="0" borderId="0" xfId="22" applyNumberFormat="1" applyFont="1">
      <alignment/>
      <protection/>
    </xf>
    <xf numFmtId="43" fontId="31" fillId="0" borderId="0" xfId="15" applyFont="1" applyFill="1" applyBorder="1" applyAlignment="1">
      <alignment/>
    </xf>
    <xf numFmtId="2" fontId="30" fillId="0" borderId="0" xfId="22" applyNumberFormat="1" applyFont="1" applyAlignment="1">
      <alignment horizontal="left"/>
      <protection/>
    </xf>
    <xf numFmtId="49" fontId="30" fillId="0" borderId="0" xfId="22" applyNumberFormat="1" applyFont="1">
      <alignment/>
      <protection/>
    </xf>
    <xf numFmtId="37" fontId="31" fillId="0" borderId="0" xfId="0" applyNumberFormat="1" applyFont="1" applyFill="1" applyBorder="1" applyAlignment="1">
      <alignment horizontal="center"/>
    </xf>
    <xf numFmtId="37" fontId="31" fillId="0" borderId="1" xfId="0" applyNumberFormat="1" applyFont="1" applyFill="1" applyBorder="1" applyAlignment="1">
      <alignment horizontal="right"/>
    </xf>
    <xf numFmtId="37" fontId="31" fillId="0" borderId="1" xfId="0" applyNumberFormat="1" applyFont="1" applyFill="1" applyBorder="1" applyAlignment="1">
      <alignment horizontal="center"/>
    </xf>
    <xf numFmtId="179" fontId="31" fillId="0" borderId="0" xfId="0" applyNumberFormat="1" applyFont="1" applyFill="1" applyBorder="1" applyAlignment="1" quotePrefix="1">
      <alignment/>
    </xf>
    <xf numFmtId="179" fontId="31" fillId="0" borderId="7" xfId="0" applyNumberFormat="1" applyFont="1" applyFill="1" applyBorder="1" applyAlignment="1" quotePrefix="1">
      <alignment horizontal="right"/>
    </xf>
    <xf numFmtId="179" fontId="31" fillId="0" borderId="7" xfId="0" applyNumberFormat="1" applyFont="1" applyFill="1" applyBorder="1" applyAlignment="1" quotePrefix="1">
      <alignment/>
    </xf>
    <xf numFmtId="1" fontId="31" fillId="0" borderId="2" xfId="22" applyNumberFormat="1" applyFont="1" applyFill="1" applyBorder="1" applyAlignment="1" applyProtection="1">
      <alignment horizontal="right"/>
      <protection locked="0"/>
    </xf>
    <xf numFmtId="37" fontId="30" fillId="0" borderId="0" xfId="0" applyFont="1" applyFill="1" applyAlignment="1">
      <alignment horizontal="justify" wrapText="1"/>
    </xf>
    <xf numFmtId="1" fontId="30" fillId="0" borderId="0" xfId="22" applyNumberFormat="1" applyFont="1" applyFill="1" applyBorder="1" applyAlignment="1" applyProtection="1">
      <alignment horizontal="center" vertical="top"/>
      <protection locked="0"/>
    </xf>
    <xf numFmtId="1" fontId="31" fillId="0" borderId="0" xfId="22" applyNumberFormat="1" applyFont="1" applyFill="1" applyBorder="1" applyAlignment="1" applyProtection="1">
      <alignment horizontal="right" vertical="top"/>
      <protection locked="0"/>
    </xf>
    <xf numFmtId="1" fontId="30" fillId="0" borderId="0" xfId="22" applyNumberFormat="1" applyFont="1" applyFill="1" applyBorder="1" applyAlignment="1" applyProtection="1" quotePrefix="1">
      <alignment horizontal="left"/>
      <protection locked="0"/>
    </xf>
    <xf numFmtId="37" fontId="30" fillId="0" borderId="0" xfId="22" applyNumberFormat="1" applyFont="1" applyFill="1" applyBorder="1" applyAlignment="1">
      <alignment horizontal="right"/>
      <protection/>
    </xf>
    <xf numFmtId="177" fontId="30" fillId="0" borderId="0" xfId="15" applyNumberFormat="1" applyFont="1" applyFill="1" applyBorder="1" applyAlignment="1">
      <alignment horizontal="right"/>
    </xf>
    <xf numFmtId="37" fontId="30" fillId="0" borderId="0" xfId="0" applyNumberFormat="1" applyFont="1" applyFill="1" applyBorder="1" applyAlignment="1" applyProtection="1">
      <alignment/>
      <protection locked="0"/>
    </xf>
    <xf numFmtId="37" fontId="30" fillId="0" borderId="5" xfId="22" applyNumberFormat="1" applyFont="1" applyFill="1" applyBorder="1" applyAlignment="1" applyProtection="1">
      <alignment horizontal="right"/>
      <protection locked="0"/>
    </xf>
    <xf numFmtId="1" fontId="31" fillId="0" borderId="0" xfId="0" applyNumberFormat="1" applyFont="1" applyFill="1" applyBorder="1" applyAlignment="1" applyProtection="1">
      <alignment/>
      <protection locked="0"/>
    </xf>
    <xf numFmtId="37" fontId="31" fillId="0" borderId="0" xfId="15" applyNumberFormat="1" applyFont="1" applyFill="1" applyBorder="1" applyAlignment="1">
      <alignment/>
    </xf>
    <xf numFmtId="1" fontId="30" fillId="0" borderId="0" xfId="22" applyNumberFormat="1" applyFont="1" applyBorder="1" applyAlignment="1" applyProtection="1">
      <alignment horizontal="left"/>
      <protection locked="0"/>
    </xf>
    <xf numFmtId="43" fontId="30" fillId="0" borderId="0" xfId="15" applyFont="1" applyFill="1" applyBorder="1" applyAlignment="1" applyProtection="1">
      <alignment horizontal="right"/>
      <protection locked="0"/>
    </xf>
    <xf numFmtId="37" fontId="31" fillId="0" borderId="0" xfId="22" applyNumberFormat="1" applyFont="1" applyFill="1" applyBorder="1" applyAlignment="1">
      <alignment horizontal="right"/>
      <protection/>
    </xf>
    <xf numFmtId="1" fontId="30" fillId="0" borderId="0" xfId="0" applyNumberFormat="1" applyFont="1" applyFill="1" applyBorder="1" applyAlignment="1" applyProtection="1">
      <alignment/>
      <protection locked="0"/>
    </xf>
    <xf numFmtId="37" fontId="30" fillId="0" borderId="0" xfId="22" applyNumberFormat="1" applyFont="1" applyFill="1" applyBorder="1" applyAlignment="1">
      <alignment/>
      <protection/>
    </xf>
    <xf numFmtId="37" fontId="30" fillId="0" borderId="0" xfId="0" applyNumberFormat="1" applyFont="1" applyFill="1" applyAlignment="1">
      <alignment horizontal="justify" wrapText="1"/>
    </xf>
    <xf numFmtId="183" fontId="31" fillId="0" borderId="0" xfId="22" applyNumberFormat="1" applyFont="1" applyFill="1" applyBorder="1">
      <alignment/>
      <protection/>
    </xf>
    <xf numFmtId="37" fontId="30" fillId="0" borderId="0" xfId="22" applyNumberFormat="1" applyFont="1" applyFill="1" applyBorder="1" applyAlignment="1">
      <alignment horizontal="center"/>
      <protection/>
    </xf>
    <xf numFmtId="37" fontId="30" fillId="0" borderId="0" xfId="22" applyNumberFormat="1" applyFont="1" applyFill="1" applyBorder="1" applyProtection="1">
      <alignment/>
      <protection locked="0"/>
    </xf>
    <xf numFmtId="37" fontId="31" fillId="0" borderId="0" xfId="22" applyNumberFormat="1" applyFont="1" applyFill="1" applyBorder="1" applyAlignment="1" applyProtection="1">
      <alignment vertical="top"/>
      <protection locked="0"/>
    </xf>
    <xf numFmtId="37" fontId="30" fillId="0" borderId="0" xfId="22" applyNumberFormat="1" applyFont="1" applyFill="1" applyBorder="1" applyAlignment="1" applyProtection="1">
      <alignment vertical="top"/>
      <protection locked="0"/>
    </xf>
    <xf numFmtId="180" fontId="31" fillId="0" borderId="0" xfId="22" applyNumberFormat="1" applyFont="1" applyFill="1" applyBorder="1" applyAlignment="1">
      <alignment horizontal="right" vertical="top"/>
      <protection/>
    </xf>
    <xf numFmtId="180" fontId="30" fillId="0" borderId="0" xfId="22" applyNumberFormat="1" applyFont="1" applyFill="1" applyBorder="1" applyAlignment="1">
      <alignment horizontal="right" vertical="top"/>
      <protection/>
    </xf>
    <xf numFmtId="37" fontId="30" fillId="0" borderId="0" xfId="22" applyNumberFormat="1" applyFont="1" applyFill="1" applyBorder="1" applyAlignment="1">
      <alignment vertical="top"/>
      <protection/>
    </xf>
    <xf numFmtId="2" fontId="31" fillId="0" borderId="0" xfId="22" applyNumberFormat="1" applyFont="1" applyFill="1" applyBorder="1" applyAlignment="1">
      <alignment horizontal="center"/>
      <protection/>
    </xf>
    <xf numFmtId="1" fontId="30" fillId="0" borderId="0" xfId="0" applyNumberFormat="1" applyFont="1" applyFill="1" applyBorder="1" applyAlignment="1" applyProtection="1">
      <alignment horizontal="justify" wrapText="1"/>
      <protection locked="0"/>
    </xf>
    <xf numFmtId="180" fontId="31" fillId="0" borderId="0" xfId="22" applyNumberFormat="1" applyFont="1" applyFill="1" applyBorder="1" applyAlignment="1" applyProtection="1" quotePrefix="1">
      <alignment horizontal="right"/>
      <protection locked="0"/>
    </xf>
    <xf numFmtId="180" fontId="30" fillId="0" borderId="0" xfId="22" applyNumberFormat="1" applyFont="1" applyFill="1" applyBorder="1" applyAlignment="1" applyProtection="1" quotePrefix="1">
      <alignment horizontal="right"/>
      <protection locked="0"/>
    </xf>
    <xf numFmtId="43" fontId="30" fillId="0" borderId="1" xfId="15" applyFont="1" applyFill="1" applyBorder="1" applyAlignment="1" applyProtection="1" quotePrefix="1">
      <alignment horizontal="right"/>
      <protection locked="0"/>
    </xf>
    <xf numFmtId="177" fontId="30" fillId="0" borderId="0" xfId="15" applyNumberFormat="1" applyFont="1" applyFill="1" applyBorder="1" applyAlignment="1" applyProtection="1" quotePrefix="1">
      <alignment horizontal="right"/>
      <protection locked="0"/>
    </xf>
    <xf numFmtId="37" fontId="20" fillId="0" borderId="0" xfId="0" applyNumberFormat="1" applyFont="1" applyFill="1" applyAlignment="1">
      <alignment horizontal="justify"/>
    </xf>
    <xf numFmtId="37" fontId="33" fillId="0" borderId="0" xfId="0" applyNumberFormat="1" applyFont="1" applyFill="1" applyAlignment="1">
      <alignment vertical="center"/>
    </xf>
    <xf numFmtId="43" fontId="18" fillId="0" borderId="0" xfId="15" applyFont="1" applyFill="1" applyBorder="1" applyAlignment="1">
      <alignment/>
    </xf>
    <xf numFmtId="177" fontId="11" fillId="0" borderId="0" xfId="15" applyNumberFormat="1" applyFont="1" applyFill="1" applyAlignment="1">
      <alignment/>
    </xf>
    <xf numFmtId="177" fontId="12" fillId="0" borderId="8" xfId="15" applyNumberFormat="1" applyFont="1" applyFill="1" applyBorder="1" applyAlignment="1" quotePrefix="1">
      <alignment horizontal="right"/>
    </xf>
    <xf numFmtId="177" fontId="12" fillId="0" borderId="2" xfId="15" applyNumberFormat="1" applyFont="1" applyFill="1" applyBorder="1" applyAlignment="1">
      <alignment/>
    </xf>
    <xf numFmtId="177" fontId="12" fillId="0" borderId="2" xfId="15" applyNumberFormat="1" applyFont="1" applyFill="1" applyBorder="1" applyAlignment="1" quotePrefix="1">
      <alignment horizontal="right"/>
    </xf>
    <xf numFmtId="37" fontId="31" fillId="0" borderId="0" xfId="0" applyNumberFormat="1" applyFont="1" applyFill="1" applyBorder="1" applyAlignment="1">
      <alignment wrapText="1"/>
    </xf>
    <xf numFmtId="177" fontId="30" fillId="0" borderId="0" xfId="0" applyNumberFormat="1" applyFont="1" applyFill="1" applyBorder="1" applyAlignment="1">
      <alignment vertical="center"/>
    </xf>
    <xf numFmtId="177" fontId="18" fillId="0" borderId="0" xfId="15" applyNumberFormat="1" applyFont="1" applyFill="1" applyBorder="1" applyAlignment="1">
      <alignment/>
    </xf>
    <xf numFmtId="43" fontId="17" fillId="0" borderId="0" xfId="15" applyFont="1" applyFill="1" applyBorder="1" applyAlignment="1">
      <alignment/>
    </xf>
    <xf numFmtId="43" fontId="5" fillId="0" borderId="0" xfId="15" applyFont="1" applyFill="1" applyBorder="1" applyAlignment="1">
      <alignment/>
    </xf>
    <xf numFmtId="43" fontId="19" fillId="0" borderId="1" xfId="15" applyFont="1" applyFill="1" applyBorder="1" applyAlignment="1">
      <alignment/>
    </xf>
    <xf numFmtId="43" fontId="17" fillId="0" borderId="1" xfId="15" applyFont="1" applyFill="1" applyBorder="1" applyAlignment="1">
      <alignment/>
    </xf>
    <xf numFmtId="177" fontId="24" fillId="0" borderId="1" xfId="15" applyNumberFormat="1" applyFont="1" applyFill="1" applyBorder="1" applyAlignment="1">
      <alignment horizontal="right"/>
    </xf>
    <xf numFmtId="177" fontId="5" fillId="0" borderId="2" xfId="15" applyNumberFormat="1" applyFont="1" applyFill="1" applyBorder="1" applyAlignment="1">
      <alignment horizontal="right"/>
    </xf>
    <xf numFmtId="177" fontId="4" fillId="0" borderId="0" xfId="15" applyNumberFormat="1" applyFont="1" applyFill="1" applyAlignment="1">
      <alignment/>
    </xf>
    <xf numFmtId="177" fontId="0" fillId="0" borderId="0" xfId="15" applyNumberFormat="1" applyFill="1" applyAlignment="1">
      <alignment/>
    </xf>
    <xf numFmtId="177" fontId="5" fillId="0" borderId="0" xfId="15" applyNumberFormat="1" applyFont="1" applyFill="1" applyBorder="1" applyAlignment="1">
      <alignment horizontal="right"/>
    </xf>
    <xf numFmtId="177" fontId="17" fillId="0" borderId="2" xfId="15" applyNumberFormat="1" applyFont="1" applyFill="1" applyBorder="1" applyAlignment="1">
      <alignment/>
    </xf>
    <xf numFmtId="177" fontId="18" fillId="0" borderId="2" xfId="15" applyNumberFormat="1" applyFont="1" applyFill="1" applyBorder="1" applyAlignment="1">
      <alignment/>
    </xf>
    <xf numFmtId="177" fontId="5" fillId="0" borderId="2" xfId="15" applyNumberFormat="1" applyFont="1" applyFill="1" applyBorder="1" applyAlignment="1">
      <alignment/>
    </xf>
    <xf numFmtId="177" fontId="19" fillId="0" borderId="2" xfId="15" applyNumberFormat="1" applyFont="1" applyFill="1" applyBorder="1" applyAlignment="1">
      <alignment/>
    </xf>
    <xf numFmtId="177" fontId="17" fillId="0" borderId="0" xfId="15" applyNumberFormat="1" applyFont="1" applyFill="1" applyBorder="1" applyAlignment="1">
      <alignment vertical="center"/>
    </xf>
    <xf numFmtId="177" fontId="5" fillId="0" borderId="0" xfId="15" applyNumberFormat="1" applyFont="1" applyFill="1" applyAlignment="1">
      <alignment vertical="center"/>
    </xf>
    <xf numFmtId="177" fontId="17" fillId="0" borderId="0" xfId="15" applyNumberFormat="1" applyFont="1" applyFill="1" applyAlignment="1">
      <alignment vertical="center"/>
    </xf>
    <xf numFmtId="177" fontId="18" fillId="0" borderId="0" xfId="15" applyNumberFormat="1" applyFont="1" applyFill="1" applyAlignment="1">
      <alignment vertical="center"/>
    </xf>
    <xf numFmtId="177" fontId="5" fillId="0" borderId="5" xfId="15" applyNumberFormat="1" applyFont="1" applyFill="1" applyBorder="1" applyAlignment="1">
      <alignment/>
    </xf>
    <xf numFmtId="177" fontId="17" fillId="0" borderId="5" xfId="15" applyNumberFormat="1" applyFont="1" applyFill="1" applyBorder="1" applyAlignment="1">
      <alignment/>
    </xf>
    <xf numFmtId="177" fontId="18" fillId="0" borderId="5" xfId="15" applyNumberFormat="1" applyFont="1" applyFill="1" applyBorder="1" applyAlignment="1">
      <alignment/>
    </xf>
    <xf numFmtId="177" fontId="17" fillId="0" borderId="5" xfId="15" applyNumberFormat="1" applyFont="1" applyFill="1" applyBorder="1" applyAlignment="1">
      <alignment vertical="center"/>
    </xf>
    <xf numFmtId="177" fontId="18" fillId="0" borderId="5" xfId="15" applyNumberFormat="1" applyFont="1" applyFill="1" applyBorder="1" applyAlignment="1">
      <alignment vertical="center"/>
    </xf>
    <xf numFmtId="177" fontId="20" fillId="0" borderId="0" xfId="15" applyNumberFormat="1" applyFont="1" applyFill="1" applyAlignment="1">
      <alignment/>
    </xf>
    <xf numFmtId="177" fontId="17" fillId="0" borderId="0" xfId="15" applyNumberFormat="1" applyFont="1" applyFill="1" applyAlignment="1">
      <alignment/>
    </xf>
    <xf numFmtId="177" fontId="19" fillId="0" borderId="0" xfId="15" applyNumberFormat="1" applyFont="1" applyFill="1" applyAlignment="1">
      <alignment/>
    </xf>
    <xf numFmtId="177" fontId="7" fillId="0" borderId="0" xfId="15" applyNumberFormat="1" applyFont="1" applyFill="1" applyAlignment="1">
      <alignment/>
    </xf>
    <xf numFmtId="177" fontId="4" fillId="0" borderId="0" xfId="15" applyNumberFormat="1" applyFont="1" applyFill="1" applyBorder="1" applyAlignment="1">
      <alignment/>
    </xf>
    <xf numFmtId="177" fontId="0" fillId="0" borderId="0" xfId="15" applyNumberFormat="1" applyFont="1" applyFill="1" applyAlignment="1">
      <alignment/>
    </xf>
    <xf numFmtId="177" fontId="18" fillId="0" borderId="0" xfId="15" applyNumberFormat="1" applyFont="1" applyFill="1" applyBorder="1" applyAlignment="1">
      <alignment horizontal="right"/>
    </xf>
    <xf numFmtId="177" fontId="20" fillId="0" borderId="2" xfId="15" applyNumberFormat="1" applyFont="1" applyFill="1" applyBorder="1" applyAlignment="1">
      <alignment/>
    </xf>
    <xf numFmtId="177" fontId="12" fillId="0" borderId="0" xfId="15" applyNumberFormat="1" applyFont="1" applyFill="1" applyAlignment="1">
      <alignment/>
    </xf>
    <xf numFmtId="177" fontId="12" fillId="0" borderId="0" xfId="15" applyNumberFormat="1" applyFont="1" applyFill="1" applyBorder="1" applyAlignment="1">
      <alignment/>
    </xf>
    <xf numFmtId="177" fontId="12" fillId="0" borderId="0" xfId="15" applyNumberFormat="1" applyFont="1" applyFill="1" applyAlignment="1">
      <alignment horizontal="right"/>
    </xf>
    <xf numFmtId="177" fontId="12" fillId="0" borderId="1" xfId="15" applyNumberFormat="1" applyFont="1" applyFill="1" applyBorder="1" applyAlignment="1">
      <alignment horizontal="right"/>
    </xf>
    <xf numFmtId="177" fontId="12" fillId="0" borderId="0" xfId="15" applyNumberFormat="1" applyFont="1" applyFill="1" applyBorder="1" applyAlignment="1" quotePrefix="1">
      <alignment horizontal="right"/>
    </xf>
    <xf numFmtId="177" fontId="12" fillId="0" borderId="3" xfId="15" applyNumberFormat="1" applyFont="1" applyFill="1" applyBorder="1" applyAlignment="1" quotePrefix="1">
      <alignment horizontal="right"/>
    </xf>
    <xf numFmtId="177" fontId="11" fillId="0" borderId="0" xfId="15" applyNumberFormat="1" applyFont="1" applyFill="1" applyAlignment="1">
      <alignment horizontal="right"/>
    </xf>
    <xf numFmtId="177" fontId="12" fillId="0" borderId="5" xfId="15" applyNumberFormat="1" applyFont="1" applyFill="1" applyBorder="1" applyAlignment="1">
      <alignment/>
    </xf>
    <xf numFmtId="177" fontId="11" fillId="0" borderId="0" xfId="15" applyNumberFormat="1" applyFont="1" applyFill="1" applyBorder="1" applyAlignment="1">
      <alignment/>
    </xf>
    <xf numFmtId="177" fontId="11" fillId="0" borderId="0" xfId="15" applyNumberFormat="1" applyFont="1" applyFill="1" applyAlignment="1" quotePrefix="1">
      <alignment horizontal="right"/>
    </xf>
    <xf numFmtId="177" fontId="12" fillId="0" borderId="9" xfId="15" applyNumberFormat="1" applyFont="1" applyFill="1" applyBorder="1" applyAlignment="1">
      <alignment/>
    </xf>
    <xf numFmtId="177" fontId="12" fillId="0" borderId="10" xfId="15" applyNumberFormat="1" applyFont="1" applyFill="1" applyBorder="1" applyAlignment="1">
      <alignment/>
    </xf>
    <xf numFmtId="177" fontId="12" fillId="0" borderId="11" xfId="15" applyNumberFormat="1" applyFont="1" applyFill="1" applyBorder="1" applyAlignment="1" quotePrefix="1">
      <alignment horizontal="right"/>
    </xf>
    <xf numFmtId="177" fontId="12" fillId="0" borderId="0" xfId="15" applyNumberFormat="1" applyFont="1" applyFill="1" applyBorder="1" applyAlignment="1">
      <alignment horizontal="center"/>
    </xf>
    <xf numFmtId="177" fontId="12" fillId="0" borderId="0" xfId="15" applyNumberFormat="1" applyFont="1" applyFill="1" applyAlignment="1" quotePrefix="1">
      <alignment horizontal="right"/>
    </xf>
    <xf numFmtId="177" fontId="12" fillId="0" borderId="12" xfId="15" applyNumberFormat="1" applyFont="1" applyFill="1" applyBorder="1" applyAlignment="1" quotePrefix="1">
      <alignment horizontal="right"/>
    </xf>
    <xf numFmtId="177" fontId="12" fillId="0" borderId="3" xfId="15" applyNumberFormat="1" applyFont="1" applyFill="1" applyBorder="1" applyAlignment="1">
      <alignment/>
    </xf>
    <xf numFmtId="177" fontId="12" fillId="0" borderId="13" xfId="15" applyNumberFormat="1" applyFont="1" applyFill="1" applyBorder="1" applyAlignment="1" quotePrefix="1">
      <alignment horizontal="right"/>
    </xf>
    <xf numFmtId="177" fontId="12" fillId="0" borderId="2" xfId="15" applyNumberFormat="1" applyFont="1" applyFill="1" applyBorder="1" applyAlignment="1">
      <alignment horizontal="right"/>
    </xf>
    <xf numFmtId="37" fontId="30" fillId="0" borderId="2" xfId="22" applyNumberFormat="1" applyFont="1" applyFill="1" applyBorder="1" applyAlignment="1" applyProtection="1">
      <alignment horizontal="right"/>
      <protection locked="0"/>
    </xf>
    <xf numFmtId="177" fontId="30" fillId="0" borderId="2" xfId="15" applyNumberFormat="1" applyFont="1" applyFill="1" applyBorder="1" applyAlignment="1">
      <alignment horizontal="right"/>
    </xf>
    <xf numFmtId="177" fontId="30" fillId="0" borderId="5" xfId="15" applyNumberFormat="1" applyFont="1" applyFill="1" applyBorder="1" applyAlignment="1">
      <alignment horizontal="right"/>
    </xf>
    <xf numFmtId="43" fontId="31" fillId="0" borderId="6" xfId="15" applyFont="1" applyFill="1" applyBorder="1" applyAlignment="1" applyProtection="1" quotePrefix="1">
      <alignment horizontal="right"/>
      <protection locked="0"/>
    </xf>
    <xf numFmtId="177" fontId="31" fillId="0" borderId="0" xfId="15" applyNumberFormat="1" applyFont="1" applyFill="1" applyBorder="1" applyAlignment="1" applyProtection="1" quotePrefix="1">
      <alignment horizontal="right"/>
      <protection locked="0"/>
    </xf>
    <xf numFmtId="177" fontId="18" fillId="0" borderId="2" xfId="15" applyNumberFormat="1" applyFont="1" applyFill="1" applyBorder="1" applyAlignment="1">
      <alignment horizontal="right"/>
    </xf>
    <xf numFmtId="177" fontId="20" fillId="0" borderId="0" xfId="15" applyNumberFormat="1" applyFont="1" applyFill="1" applyAlignment="1" quotePrefix="1">
      <alignment horizontal="right"/>
    </xf>
    <xf numFmtId="177" fontId="18" fillId="0" borderId="4" xfId="15" applyNumberFormat="1" applyFont="1" applyFill="1" applyBorder="1" applyAlignment="1">
      <alignment horizontal="right" vertical="center"/>
    </xf>
    <xf numFmtId="177" fontId="21" fillId="0" borderId="0" xfId="15" applyNumberFormat="1" applyFont="1" applyFill="1" applyAlignment="1">
      <alignment horizontal="right"/>
    </xf>
    <xf numFmtId="177" fontId="18" fillId="0" borderId="5" xfId="15" applyNumberFormat="1" applyFont="1" applyFill="1" applyBorder="1" applyAlignment="1">
      <alignment horizontal="right" vertical="center"/>
    </xf>
    <xf numFmtId="177" fontId="18" fillId="0" borderId="0" xfId="15" applyNumberFormat="1" applyFont="1" applyFill="1" applyBorder="1" applyAlignment="1">
      <alignment horizontal="right" vertical="center"/>
    </xf>
    <xf numFmtId="177" fontId="19" fillId="0" borderId="0" xfId="15" applyNumberFormat="1" applyFont="1" applyFill="1" applyBorder="1" applyAlignment="1">
      <alignment horizontal="right"/>
    </xf>
    <xf numFmtId="177" fontId="21" fillId="0" borderId="0" xfId="15" applyNumberFormat="1" applyFont="1" applyFill="1" applyBorder="1" applyAlignment="1">
      <alignment horizontal="right"/>
    </xf>
    <xf numFmtId="1" fontId="30" fillId="0" borderId="0" xfId="0" applyNumberFormat="1" applyFont="1" applyFill="1" applyBorder="1" applyAlignment="1" applyProtection="1">
      <alignment/>
      <protection locked="0"/>
    </xf>
    <xf numFmtId="177" fontId="30" fillId="0" borderId="0" xfId="15" applyNumberFormat="1" applyFont="1" applyFill="1" applyBorder="1" applyAlignment="1" applyProtection="1">
      <alignment horizontal="right"/>
      <protection locked="0"/>
    </xf>
    <xf numFmtId="177" fontId="30" fillId="0" borderId="0" xfId="15" applyNumberFormat="1" applyFont="1" applyFill="1" applyBorder="1" applyAlignment="1" applyProtection="1">
      <alignment horizontal="right"/>
      <protection locked="0"/>
    </xf>
    <xf numFmtId="177" fontId="30" fillId="0" borderId="2" xfId="15" applyNumberFormat="1" applyFont="1" applyFill="1" applyBorder="1" applyAlignment="1" applyProtection="1">
      <alignment horizontal="right"/>
      <protection locked="0"/>
    </xf>
    <xf numFmtId="177" fontId="30" fillId="0" borderId="5" xfId="15" applyNumberFormat="1" applyFont="1" applyFill="1" applyBorder="1" applyAlignment="1">
      <alignment horizontal="right"/>
    </xf>
    <xf numFmtId="43" fontId="31" fillId="0" borderId="0" xfId="15" applyFont="1" applyFill="1" applyBorder="1" applyAlignment="1" applyProtection="1" quotePrefix="1">
      <alignment horizontal="right" vertical="top" wrapText="1"/>
      <protection locked="0"/>
    </xf>
    <xf numFmtId="37" fontId="34" fillId="0" borderId="0" xfId="0" applyNumberFormat="1" applyFont="1" applyFill="1" applyAlignment="1">
      <alignment vertical="center"/>
    </xf>
    <xf numFmtId="37" fontId="34" fillId="0" borderId="0" xfId="0" applyNumberFormat="1" applyFont="1" applyFill="1" applyBorder="1" applyAlignment="1">
      <alignment vertical="center"/>
    </xf>
    <xf numFmtId="37" fontId="31" fillId="0" borderId="0" xfId="0" applyNumberFormat="1" applyFont="1" applyFill="1" applyBorder="1" applyAlignment="1">
      <alignment horizontal="right" wrapText="1"/>
    </xf>
    <xf numFmtId="177" fontId="5" fillId="0" borderId="1" xfId="0" applyNumberFormat="1" applyFont="1" applyFill="1" applyBorder="1" applyAlignment="1">
      <alignment/>
    </xf>
    <xf numFmtId="37" fontId="17" fillId="0" borderId="0" xfId="0" applyNumberFormat="1" applyFont="1" applyFill="1" applyBorder="1" applyAlignment="1">
      <alignment horizontal="center" vertical="center"/>
    </xf>
    <xf numFmtId="177" fontId="5" fillId="0" borderId="3" xfId="0" applyNumberFormat="1" applyFont="1" applyFill="1" applyBorder="1" applyAlignment="1">
      <alignment vertical="center"/>
    </xf>
    <xf numFmtId="177" fontId="5" fillId="0" borderId="0" xfId="0" applyNumberFormat="1" applyFont="1" applyFill="1" applyBorder="1" applyAlignment="1">
      <alignment vertical="center"/>
    </xf>
    <xf numFmtId="37" fontId="17" fillId="0" borderId="0" xfId="0" applyNumberFormat="1" applyFont="1" applyFill="1" applyBorder="1" applyAlignment="1">
      <alignment horizontal="left" vertical="center"/>
    </xf>
    <xf numFmtId="37" fontId="11" fillId="0" borderId="0" xfId="0" applyNumberFormat="1" applyFont="1" applyFill="1" applyBorder="1" applyAlignment="1">
      <alignment/>
    </xf>
    <xf numFmtId="1" fontId="31" fillId="0" borderId="0" xfId="22" applyNumberFormat="1" applyFont="1" applyFill="1" applyBorder="1" applyAlignment="1" applyProtection="1">
      <alignment horizontal="center"/>
      <protection locked="0"/>
    </xf>
    <xf numFmtId="43" fontId="23" fillId="0" borderId="0" xfId="15" applyFont="1" applyFill="1" applyBorder="1" applyAlignment="1" quotePrefix="1">
      <alignment horizontal="right"/>
    </xf>
    <xf numFmtId="43" fontId="23" fillId="0" borderId="0" xfId="15" applyFont="1" applyFill="1" applyBorder="1" applyAlignment="1">
      <alignment horizontal="right"/>
    </xf>
    <xf numFmtId="43" fontId="23" fillId="0" borderId="0" xfId="15" applyFont="1" applyFill="1" applyBorder="1" applyAlignment="1">
      <alignment horizontal="center"/>
    </xf>
    <xf numFmtId="43" fontId="23" fillId="0" borderId="0" xfId="15" applyFont="1" applyFill="1" applyAlignment="1">
      <alignment horizontal="center"/>
    </xf>
    <xf numFmtId="43" fontId="5" fillId="0" borderId="2" xfId="15" applyFont="1" applyFill="1" applyBorder="1" applyAlignment="1" quotePrefix="1">
      <alignment horizontal="right"/>
    </xf>
    <xf numFmtId="43" fontId="31" fillId="0" borderId="0" xfId="15" applyFont="1" applyFill="1" applyBorder="1" applyAlignment="1" applyProtection="1" quotePrefix="1">
      <alignment horizontal="right" vertical="center"/>
      <protection locked="0"/>
    </xf>
    <xf numFmtId="37" fontId="30" fillId="0" borderId="0" xfId="15" applyNumberFormat="1" applyFont="1" applyFill="1" applyBorder="1" applyAlignment="1">
      <alignment/>
    </xf>
    <xf numFmtId="177" fontId="30" fillId="0" borderId="0" xfId="15" applyNumberFormat="1" applyFont="1" applyFill="1" applyBorder="1" applyAlignment="1" applyProtection="1">
      <alignment horizontal="justify" vertical="top" wrapText="1"/>
      <protection locked="0"/>
    </xf>
    <xf numFmtId="177" fontId="30" fillId="0" borderId="1" xfId="15" applyNumberFormat="1" applyFont="1" applyFill="1" applyBorder="1" applyAlignment="1" applyProtection="1">
      <alignment horizontal="justify" vertical="top" wrapText="1"/>
      <protection locked="0"/>
    </xf>
    <xf numFmtId="177" fontId="5" fillId="0" borderId="0" xfId="15" applyNumberFormat="1" applyFont="1" applyFill="1" applyBorder="1" applyAlignment="1">
      <alignment vertical="center"/>
    </xf>
    <xf numFmtId="177" fontId="5" fillId="0" borderId="2" xfId="15" applyNumberFormat="1" applyFont="1" applyFill="1" applyBorder="1" applyAlignment="1">
      <alignment vertical="center"/>
    </xf>
    <xf numFmtId="177" fontId="5" fillId="0" borderId="0" xfId="15" applyNumberFormat="1" applyFont="1" applyFill="1" applyBorder="1" applyAlignment="1" quotePrefix="1">
      <alignment horizontal="right"/>
    </xf>
    <xf numFmtId="43" fontId="31" fillId="0" borderId="0" xfId="15" applyFont="1" applyFill="1" applyBorder="1" applyAlignment="1" applyProtection="1">
      <alignment horizontal="right" wrapText="1"/>
      <protection locked="0"/>
    </xf>
    <xf numFmtId="43" fontId="31" fillId="0" borderId="0" xfId="15" applyFont="1" applyFill="1" applyAlignment="1">
      <alignment horizontal="right" wrapText="1"/>
    </xf>
    <xf numFmtId="37" fontId="26" fillId="0" borderId="0" xfId="21" applyNumberFormat="1" applyFont="1" applyFill="1" applyAlignment="1">
      <alignment horizontal="left"/>
      <protection/>
    </xf>
    <xf numFmtId="37" fontId="20" fillId="0" borderId="0" xfId="0" applyNumberFormat="1" applyFont="1" applyFill="1" applyBorder="1" applyAlignment="1">
      <alignment/>
    </xf>
    <xf numFmtId="37" fontId="25" fillId="0" borderId="0" xfId="0" applyNumberFormat="1" applyFont="1" applyFill="1" applyBorder="1" applyAlignment="1">
      <alignment/>
    </xf>
    <xf numFmtId="37" fontId="23" fillId="0" borderId="0" xfId="0" applyNumberFormat="1" applyFont="1" applyFill="1" applyBorder="1" applyAlignment="1">
      <alignment horizontal="center"/>
    </xf>
    <xf numFmtId="177" fontId="20" fillId="0" borderId="0" xfId="15" applyNumberFormat="1" applyFont="1" applyFill="1" applyBorder="1" applyAlignment="1">
      <alignment horizontal="center"/>
    </xf>
    <xf numFmtId="177" fontId="24" fillId="0" borderId="0" xfId="15" applyNumberFormat="1" applyFont="1" applyFill="1" applyBorder="1" applyAlignment="1">
      <alignment horizontal="right"/>
    </xf>
    <xf numFmtId="177" fontId="20" fillId="0" borderId="3" xfId="15" applyNumberFormat="1" applyFont="1" applyFill="1" applyBorder="1" applyAlignment="1">
      <alignment horizontal="right"/>
    </xf>
    <xf numFmtId="37" fontId="20" fillId="0" borderId="0" xfId="21" applyNumberFormat="1" applyFont="1" applyFill="1" applyBorder="1" applyAlignment="1">
      <alignment/>
      <protection/>
    </xf>
    <xf numFmtId="49" fontId="20" fillId="0" borderId="0" xfId="21" applyNumberFormat="1" applyFont="1" applyFill="1" applyBorder="1" applyAlignment="1" quotePrefix="1">
      <alignment horizontal="center"/>
      <protection/>
    </xf>
    <xf numFmtId="49" fontId="9" fillId="0" borderId="0" xfId="21" applyNumberFormat="1" applyFont="1" applyFill="1" applyBorder="1" applyAlignment="1" quotePrefix="1">
      <alignment/>
      <protection/>
    </xf>
    <xf numFmtId="177" fontId="31" fillId="0" borderId="0" xfId="15" applyNumberFormat="1" applyFont="1" applyFill="1" applyBorder="1" applyAlignment="1">
      <alignment horizontal="center" wrapText="1"/>
    </xf>
    <xf numFmtId="177" fontId="31" fillId="0" borderId="0" xfId="15" applyNumberFormat="1" applyFont="1" applyFill="1" applyBorder="1" applyAlignment="1">
      <alignment horizontal="center"/>
    </xf>
    <xf numFmtId="177" fontId="31" fillId="0" borderId="0" xfId="15" applyNumberFormat="1" applyFont="1" applyFill="1" applyBorder="1" applyAlignment="1">
      <alignment horizontal="right" wrapText="1"/>
    </xf>
    <xf numFmtId="177" fontId="29" fillId="0" borderId="0" xfId="15" applyNumberFormat="1" applyFont="1" applyFill="1" applyBorder="1" applyAlignment="1">
      <alignment horizontal="right" wrapText="1"/>
    </xf>
    <xf numFmtId="177" fontId="7" fillId="0" borderId="0" xfId="15" applyNumberFormat="1" applyFont="1" applyFill="1" applyBorder="1" applyAlignment="1">
      <alignment horizontal="right" wrapText="1"/>
    </xf>
    <xf numFmtId="177" fontId="9" fillId="0" borderId="1" xfId="15" applyNumberFormat="1" applyFont="1" applyFill="1" applyBorder="1" applyAlignment="1">
      <alignment horizontal="center" wrapText="1"/>
    </xf>
    <xf numFmtId="177" fontId="31" fillId="0" borderId="1" xfId="15" applyNumberFormat="1" applyFont="1" applyFill="1" applyBorder="1" applyAlignment="1">
      <alignment horizontal="center" wrapText="1"/>
    </xf>
    <xf numFmtId="177" fontId="30" fillId="0" borderId="1" xfId="15" applyNumberFormat="1" applyFont="1" applyFill="1" applyBorder="1" applyAlignment="1">
      <alignment horizontal="right"/>
    </xf>
    <xf numFmtId="177" fontId="5" fillId="0" borderId="5" xfId="15" applyNumberFormat="1" applyFont="1" applyFill="1" applyBorder="1" applyAlignment="1">
      <alignment vertical="center"/>
    </xf>
    <xf numFmtId="37" fontId="0" fillId="2" borderId="0" xfId="0" applyNumberFormat="1" applyAlignment="1">
      <alignment horizontal="justify" wrapText="1"/>
    </xf>
    <xf numFmtId="1" fontId="31" fillId="0" borderId="0" xfId="22" applyNumberFormat="1" applyFont="1" applyFill="1" applyBorder="1" applyAlignment="1" applyProtection="1">
      <alignment horizontal="justify" wrapText="1"/>
      <protection locked="0"/>
    </xf>
    <xf numFmtId="37" fontId="31" fillId="2" borderId="0" xfId="0" applyNumberFormat="1" applyFont="1" applyAlignment="1">
      <alignment horizontal="justify" wrapText="1"/>
    </xf>
    <xf numFmtId="37" fontId="33" fillId="2" borderId="0" xfId="0" applyNumberFormat="1" applyFont="1" applyAlignment="1">
      <alignment/>
    </xf>
    <xf numFmtId="37" fontId="31" fillId="0" borderId="0" xfId="0" applyNumberFormat="1" applyFont="1" applyFill="1" applyAlignment="1">
      <alignment horizontal="right" wrapText="1"/>
    </xf>
    <xf numFmtId="2" fontId="30" fillId="0" borderId="1" xfId="22" applyNumberFormat="1" applyFont="1" applyFill="1" applyBorder="1">
      <alignment/>
      <protection/>
    </xf>
    <xf numFmtId="37" fontId="30" fillId="0" borderId="5" xfId="0" applyNumberFormat="1" applyFont="1" applyFill="1" applyBorder="1" applyAlignment="1">
      <alignment horizontal="justify" wrapText="1"/>
    </xf>
    <xf numFmtId="43" fontId="30" fillId="0" borderId="0" xfId="15" applyFont="1" applyFill="1" applyBorder="1" applyAlignment="1" applyProtection="1">
      <alignment horizontal="left"/>
      <protection locked="0"/>
    </xf>
    <xf numFmtId="43" fontId="30" fillId="0" borderId="5" xfId="15" applyFont="1" applyFill="1" applyBorder="1" applyAlignment="1" applyProtection="1">
      <alignment horizontal="right"/>
      <protection locked="0"/>
    </xf>
    <xf numFmtId="37" fontId="31" fillId="0" borderId="1" xfId="0" applyNumberFormat="1" applyFont="1" applyFill="1" applyBorder="1" applyAlignment="1">
      <alignment horizontal="right" wrapText="1"/>
    </xf>
    <xf numFmtId="177" fontId="30" fillId="0" borderId="3" xfId="15" applyNumberFormat="1" applyFont="1" applyFill="1" applyBorder="1" applyAlignment="1" applyProtection="1">
      <alignment horizontal="right"/>
      <protection locked="0"/>
    </xf>
    <xf numFmtId="2" fontId="30" fillId="0" borderId="0" xfId="22" applyNumberFormat="1" applyFont="1" applyFill="1" applyBorder="1" applyAlignment="1" applyProtection="1">
      <alignment horizontal="left"/>
      <protection locked="0"/>
    </xf>
    <xf numFmtId="1" fontId="30" fillId="0" borderId="0" xfId="22" applyNumberFormat="1" applyFont="1" applyFill="1" applyBorder="1" applyAlignment="1" applyProtection="1" quotePrefix="1">
      <alignment horizontal="justify" vertical="top" wrapText="1"/>
      <protection locked="0"/>
    </xf>
    <xf numFmtId="37" fontId="8" fillId="2" borderId="0" xfId="0" applyNumberFormat="1" applyFont="1" applyAlignment="1">
      <alignment/>
    </xf>
    <xf numFmtId="41" fontId="30" fillId="0" borderId="0" xfId="15" applyNumberFormat="1" applyFont="1" applyFill="1" applyBorder="1" applyAlignment="1" applyProtection="1">
      <alignment horizontal="right"/>
      <protection locked="0"/>
    </xf>
    <xf numFmtId="41" fontId="30" fillId="0" borderId="5" xfId="15" applyNumberFormat="1" applyFont="1" applyFill="1" applyBorder="1" applyAlignment="1" applyProtection="1">
      <alignment horizontal="right"/>
      <protection locked="0"/>
    </xf>
    <xf numFmtId="1" fontId="30" fillId="0" borderId="0" xfId="22" applyNumberFormat="1" applyFont="1" applyFill="1" applyBorder="1" applyAlignment="1" applyProtection="1">
      <alignment horizontal="justify" vertical="top" wrapText="1"/>
      <protection locked="0"/>
    </xf>
    <xf numFmtId="37" fontId="36" fillId="2" borderId="0" xfId="0" applyNumberFormat="1" applyFont="1" applyAlignment="1">
      <alignment/>
    </xf>
    <xf numFmtId="2" fontId="30" fillId="0" borderId="0" xfId="22" applyNumberFormat="1" applyFont="1" applyFill="1" applyBorder="1" applyAlignment="1">
      <alignment vertical="top" wrapText="1"/>
      <protection/>
    </xf>
    <xf numFmtId="37" fontId="33" fillId="0" borderId="0" xfId="0" applyNumberFormat="1" applyFont="1" applyFill="1" applyAlignment="1">
      <alignment vertical="top" wrapText="1"/>
    </xf>
    <xf numFmtId="37" fontId="0" fillId="2" borderId="0" xfId="0" applyNumberFormat="1" applyAlignment="1">
      <alignment horizontal="justify" vertical="top" wrapText="1"/>
    </xf>
    <xf numFmtId="2" fontId="30" fillId="0" borderId="0" xfId="22" applyNumberFormat="1" applyFont="1" applyFill="1" applyBorder="1" applyAlignment="1">
      <alignment vertical="top"/>
      <protection/>
    </xf>
    <xf numFmtId="2" fontId="31" fillId="0" borderId="0" xfId="22" applyNumberFormat="1" applyFont="1" applyFill="1" applyBorder="1" applyAlignment="1">
      <alignment vertical="top"/>
      <protection/>
    </xf>
    <xf numFmtId="1" fontId="30" fillId="0" borderId="0" xfId="22" applyNumberFormat="1" applyFont="1" applyFill="1" applyBorder="1" applyAlignment="1" applyProtection="1">
      <alignment horizontal="justify" vertical="top"/>
      <protection locked="0"/>
    </xf>
    <xf numFmtId="177" fontId="12" fillId="0" borderId="3" xfId="15" applyNumberFormat="1" applyFont="1" applyFill="1" applyBorder="1" applyAlignment="1">
      <alignment horizontal="center"/>
    </xf>
    <xf numFmtId="177" fontId="11" fillId="0" borderId="0" xfId="15" applyNumberFormat="1" applyFont="1" applyFill="1" applyBorder="1" applyAlignment="1" quotePrefix="1">
      <alignment horizontal="right"/>
    </xf>
    <xf numFmtId="37" fontId="30" fillId="2" borderId="0" xfId="0" applyNumberFormat="1" applyFont="1" applyAlignment="1">
      <alignment/>
    </xf>
    <xf numFmtId="37" fontId="31" fillId="2" borderId="0" xfId="0" applyNumberFormat="1" applyFont="1" applyAlignment="1">
      <alignment horizontal="right"/>
    </xf>
    <xf numFmtId="37" fontId="30" fillId="2" borderId="4" xfId="0" applyNumberFormat="1" applyFont="1" applyBorder="1" applyAlignment="1">
      <alignment/>
    </xf>
    <xf numFmtId="37" fontId="11" fillId="0" borderId="0" xfId="21" applyNumberFormat="1" applyFont="1" applyFill="1">
      <alignment/>
      <protection/>
    </xf>
    <xf numFmtId="37" fontId="11" fillId="0" borderId="0" xfId="21" applyNumberFormat="1" applyFont="1" applyFill="1" applyBorder="1">
      <alignment/>
      <protection/>
    </xf>
    <xf numFmtId="177" fontId="13" fillId="0" borderId="0" xfId="15" applyNumberFormat="1" applyFont="1" applyFill="1" applyBorder="1" applyAlignment="1">
      <alignment/>
    </xf>
    <xf numFmtId="37" fontId="13" fillId="0" borderId="0" xfId="21" applyNumberFormat="1" applyFont="1" applyFill="1" applyBorder="1">
      <alignment/>
      <protection/>
    </xf>
    <xf numFmtId="177" fontId="13" fillId="0" borderId="0" xfId="15" applyNumberFormat="1" applyFont="1" applyFill="1" applyBorder="1" applyAlignment="1">
      <alignment horizontal="right"/>
    </xf>
    <xf numFmtId="38" fontId="11" fillId="0" borderId="0" xfId="0" applyNumberFormat="1" applyFont="1" applyFill="1" applyAlignment="1" quotePrefix="1">
      <alignment/>
    </xf>
    <xf numFmtId="177" fontId="12" fillId="0" borderId="0" xfId="15" applyNumberFormat="1" applyFont="1" applyFill="1" applyBorder="1" applyAlignment="1">
      <alignment horizontal="right"/>
    </xf>
    <xf numFmtId="43" fontId="31" fillId="0" borderId="1" xfId="15" applyFont="1" applyFill="1" applyBorder="1" applyAlignment="1" applyProtection="1" quotePrefix="1">
      <alignment horizontal="right"/>
      <protection locked="0"/>
    </xf>
    <xf numFmtId="37" fontId="22" fillId="0" borderId="0" xfId="21" applyNumberFormat="1" applyFont="1" applyFill="1" applyAlignment="1">
      <alignment horizontal="center" vertical="center"/>
      <protection/>
    </xf>
    <xf numFmtId="1" fontId="30" fillId="0" borderId="0" xfId="22" applyNumberFormat="1" applyFont="1" applyFill="1" applyBorder="1" applyAlignment="1" applyProtection="1" quotePrefix="1">
      <alignment horizontal="justify" vertical="top"/>
      <protection locked="0"/>
    </xf>
    <xf numFmtId="37" fontId="0" fillId="2" borderId="0" xfId="0" applyNumberFormat="1" applyAlignment="1">
      <alignment/>
    </xf>
    <xf numFmtId="38" fontId="11" fillId="0" borderId="0" xfId="0" applyNumberFormat="1" applyFont="1" applyFill="1" applyAlignment="1">
      <alignment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37" fontId="13" fillId="2" borderId="0" xfId="0" applyNumberFormat="1" applyFont="1" applyAlignment="1">
      <alignment horizontal="justify" wrapText="1"/>
    </xf>
    <xf numFmtId="37" fontId="10" fillId="0" borderId="0" xfId="0" applyNumberFormat="1" applyFont="1" applyFill="1" applyBorder="1" applyAlignment="1">
      <alignment horizontal="left"/>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180" fontId="30" fillId="0" borderId="0" xfId="22" applyNumberFormat="1" applyFont="1" applyFill="1" applyBorder="1" applyAlignment="1" applyProtection="1">
      <alignment horizontal="right"/>
      <protection locked="0"/>
    </xf>
    <xf numFmtId="177" fontId="5" fillId="0" borderId="3" xfId="15" applyNumberFormat="1" applyFont="1" applyFill="1" applyBorder="1" applyAlignment="1">
      <alignment vertical="center"/>
    </xf>
    <xf numFmtId="177" fontId="17" fillId="0" borderId="3" xfId="15" applyNumberFormat="1" applyFont="1" applyFill="1" applyBorder="1" applyAlignment="1">
      <alignment vertical="center"/>
    </xf>
    <xf numFmtId="177" fontId="18" fillId="0" borderId="3" xfId="15" applyNumberFormat="1" applyFont="1" applyFill="1" applyBorder="1" applyAlignment="1">
      <alignment vertical="center"/>
    </xf>
    <xf numFmtId="37" fontId="11" fillId="0" borderId="0" xfId="0" applyNumberFormat="1" applyFont="1" applyFill="1" applyAlignment="1">
      <alignment horizontal="justify"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77" fontId="20" fillId="0" borderId="1" xfId="15" applyNumberFormat="1" applyFont="1" applyFill="1" applyBorder="1" applyAlignment="1">
      <alignment horizontal="center"/>
    </xf>
    <xf numFmtId="37" fontId="0" fillId="2" borderId="0" xfId="0" applyNumberFormat="1" applyAlignment="1">
      <alignment horizontal="justify" wrapText="1"/>
    </xf>
    <xf numFmtId="37" fontId="20" fillId="0" borderId="0" xfId="0" applyNumberFormat="1" applyFont="1" applyFill="1" applyAlignment="1">
      <alignment vertical="center" wrapText="1"/>
    </xf>
    <xf numFmtId="37" fontId="0" fillId="2" borderId="0" xfId="0" applyNumberFormat="1" applyAlignment="1">
      <alignment vertical="center" wrapText="1"/>
    </xf>
    <xf numFmtId="1" fontId="30" fillId="0" borderId="0" xfId="22" applyNumberFormat="1" applyFont="1" applyFill="1" applyBorder="1" applyAlignment="1" applyProtection="1">
      <alignment horizontal="justify" vertical="top" wrapText="1"/>
      <protection locked="0"/>
    </xf>
    <xf numFmtId="37" fontId="0" fillId="2" borderId="0" xfId="0" applyNumberFormat="1" applyAlignment="1">
      <alignment horizontal="justify" vertical="top" wrapText="1"/>
    </xf>
    <xf numFmtId="1" fontId="31" fillId="0" borderId="1" xfId="22" applyNumberFormat="1" applyFont="1" applyFill="1" applyBorder="1" applyAlignment="1" applyProtection="1">
      <alignment horizontal="justify" wrapText="1"/>
      <protection locked="0"/>
    </xf>
    <xf numFmtId="37" fontId="0" fillId="2" borderId="1" xfId="0" applyNumberFormat="1" applyBorder="1" applyAlignment="1">
      <alignment/>
    </xf>
    <xf numFmtId="37" fontId="0" fillId="2" borderId="1" xfId="0" applyNumberFormat="1" applyBorder="1" applyAlignment="1">
      <alignment wrapText="1"/>
    </xf>
    <xf numFmtId="177" fontId="31" fillId="0" borderId="0" xfId="15" applyNumberFormat="1" applyFont="1" applyFill="1" applyAlignment="1">
      <alignment horizontal="left" vertical="center"/>
    </xf>
    <xf numFmtId="177" fontId="30" fillId="0" borderId="0" xfId="15" applyNumberFormat="1" applyFont="1" applyFill="1" applyAlignment="1" quotePrefix="1">
      <alignment wrapText="1"/>
    </xf>
    <xf numFmtId="37" fontId="33" fillId="0" borderId="0" xfId="0" applyNumberFormat="1" applyFont="1" applyFill="1" applyAlignment="1">
      <alignment wrapText="1"/>
    </xf>
    <xf numFmtId="177" fontId="30" fillId="0" borderId="0" xfId="15" applyNumberFormat="1" applyFont="1" applyFill="1" applyBorder="1" applyAlignment="1">
      <alignment wrapText="1"/>
    </xf>
    <xf numFmtId="177" fontId="30" fillId="0" borderId="0" xfId="15" applyNumberFormat="1" applyFont="1" applyFill="1" applyAlignment="1">
      <alignment wrapText="1"/>
    </xf>
    <xf numFmtId="37" fontId="33" fillId="0" borderId="0" xfId="0" applyNumberFormat="1" applyFont="1" applyFill="1" applyAlignment="1">
      <alignment horizontal="justify" vertical="top" wrapText="1"/>
    </xf>
    <xf numFmtId="1" fontId="30" fillId="0" borderId="0" xfId="22" applyNumberFormat="1" applyFont="1" applyFill="1" applyBorder="1" applyAlignment="1" applyProtection="1">
      <alignment horizontal="justify" wrapText="1"/>
      <protection locked="0"/>
    </xf>
    <xf numFmtId="2" fontId="30" fillId="0" borderId="0" xfId="22" applyNumberFormat="1" applyFont="1" applyFill="1" applyBorder="1" applyAlignment="1">
      <alignment horizontal="justify" vertical="top" wrapText="1"/>
      <protection/>
    </xf>
    <xf numFmtId="1" fontId="31" fillId="0" borderId="0" xfId="22" applyNumberFormat="1" applyFont="1" applyFill="1" applyBorder="1" applyAlignment="1" applyProtection="1">
      <alignment horizontal="left" wrapText="1"/>
      <protection locked="0"/>
    </xf>
    <xf numFmtId="177" fontId="30" fillId="0" borderId="3" xfId="15" applyNumberFormat="1" applyFont="1" applyFill="1" applyBorder="1" applyAlignment="1">
      <alignment vertical="center"/>
    </xf>
    <xf numFmtId="177" fontId="30" fillId="0" borderId="2" xfId="15" applyNumberFormat="1" applyFont="1" applyFill="1" applyBorder="1" applyAlignment="1">
      <alignment vertical="center"/>
    </xf>
    <xf numFmtId="2" fontId="30" fillId="0" borderId="0" xfId="22" applyNumberFormat="1" applyFont="1" applyFill="1" applyBorder="1" applyAlignment="1">
      <alignment horizontal="justify" vertical="top" wrapText="1"/>
      <protection/>
    </xf>
    <xf numFmtId="177" fontId="30" fillId="0" borderId="0" xfId="15" applyNumberFormat="1" applyFont="1" applyFill="1" applyBorder="1" applyAlignment="1">
      <alignment vertical="center"/>
    </xf>
    <xf numFmtId="1" fontId="31" fillId="0" borderId="0" xfId="22" applyNumberFormat="1" applyFont="1" applyFill="1" applyBorder="1" applyAlignment="1" applyProtection="1">
      <alignment horizontal="justify"/>
      <protection locked="0"/>
    </xf>
    <xf numFmtId="37" fontId="31" fillId="2" borderId="0" xfId="0" applyNumberFormat="1" applyFont="1" applyAlignment="1">
      <alignment horizontal="justify"/>
    </xf>
    <xf numFmtId="37" fontId="0" fillId="2" borderId="0" xfId="0" applyNumberFormat="1" applyAlignment="1">
      <alignment horizontal="justify"/>
    </xf>
    <xf numFmtId="37" fontId="33" fillId="0" borderId="0" xfId="0" applyNumberFormat="1" applyFont="1" applyFill="1" applyBorder="1" applyAlignment="1">
      <alignment horizontal="justify" wrapText="1"/>
    </xf>
    <xf numFmtId="1" fontId="30" fillId="0" borderId="0" xfId="22" applyNumberFormat="1" applyFont="1" applyFill="1" applyBorder="1" applyAlignment="1" applyProtection="1">
      <alignment horizontal="justify" wrapText="1"/>
      <protection locked="0"/>
    </xf>
    <xf numFmtId="37" fontId="30" fillId="0" borderId="0" xfId="0" applyNumberFormat="1" applyFont="1" applyFill="1" applyAlignment="1">
      <alignment horizontal="justify" wrapText="1"/>
    </xf>
    <xf numFmtId="37" fontId="33" fillId="0" borderId="2" xfId="0" applyNumberFormat="1" applyFont="1" applyFill="1" applyBorder="1" applyAlignment="1">
      <alignment vertical="center"/>
    </xf>
    <xf numFmtId="37" fontId="33" fillId="0" borderId="0" xfId="0" applyNumberFormat="1" applyFont="1" applyFill="1" applyAlignment="1">
      <alignment horizontal="justify" wrapText="1"/>
    </xf>
    <xf numFmtId="1" fontId="30" fillId="0" borderId="0" xfId="0" applyNumberFormat="1" applyFont="1" applyFill="1" applyBorder="1" applyAlignment="1" applyProtection="1">
      <alignment horizontal="justify" wrapText="1"/>
      <protection locked="0"/>
    </xf>
    <xf numFmtId="37" fontId="33" fillId="0" borderId="0" xfId="0" applyNumberFormat="1" applyFont="1" applyFill="1" applyBorder="1" applyAlignment="1">
      <alignment vertical="center"/>
    </xf>
    <xf numFmtId="1" fontId="30" fillId="0" borderId="0" xfId="0" applyNumberFormat="1" applyFont="1" applyFill="1" applyBorder="1" applyAlignment="1" applyProtection="1">
      <alignment horizontal="justify" vertical="top" wrapText="1"/>
      <protection locked="0"/>
    </xf>
    <xf numFmtId="37" fontId="33" fillId="0" borderId="0" xfId="0" applyNumberFormat="1" applyFont="1" applyFill="1" applyBorder="1" applyAlignment="1">
      <alignment horizontal="justify" vertical="top" wrapText="1"/>
    </xf>
    <xf numFmtId="1" fontId="31" fillId="0" borderId="0" xfId="22" applyNumberFormat="1" applyFont="1" applyFill="1" applyBorder="1" applyAlignment="1" applyProtection="1">
      <alignment horizontal="center"/>
      <protection locked="0"/>
    </xf>
    <xf numFmtId="1" fontId="30" fillId="0" borderId="0" xfId="22" applyNumberFormat="1" applyFont="1" applyFill="1" applyBorder="1" applyAlignment="1" applyProtection="1">
      <alignment horizontal="justify" vertical="top" wrapText="1"/>
      <protection locked="0"/>
    </xf>
    <xf numFmtId="1" fontId="30" fillId="0" borderId="0" xfId="22" applyNumberFormat="1" applyFont="1" applyFill="1" applyBorder="1" applyAlignment="1" applyProtection="1" quotePrefix="1">
      <alignment horizontal="justify" vertical="top" wrapText="1"/>
      <protection locked="0"/>
    </xf>
    <xf numFmtId="37" fontId="33" fillId="2" borderId="0" xfId="0" applyNumberFormat="1" applyFont="1" applyAlignment="1">
      <alignment/>
    </xf>
    <xf numFmtId="2" fontId="30" fillId="0" borderId="0" xfId="22" applyNumberFormat="1" applyFont="1" applyFill="1" applyAlignment="1">
      <alignment horizontal="justify" wrapText="1"/>
      <protection/>
    </xf>
    <xf numFmtId="1" fontId="30" fillId="0" borderId="0" xfId="22" applyNumberFormat="1" applyFont="1" applyFill="1" applyBorder="1" applyAlignment="1" applyProtection="1">
      <alignment horizontal="justify" vertical="center" wrapText="1"/>
      <protection locked="0"/>
    </xf>
    <xf numFmtId="37" fontId="33" fillId="0" borderId="0" xfId="0" applyNumberFormat="1" applyFont="1" applyFill="1" applyBorder="1" applyAlignment="1">
      <alignment horizontal="justify" vertical="center" wrapText="1"/>
    </xf>
    <xf numFmtId="37" fontId="30" fillId="2" borderId="0" xfId="0" applyNumberFormat="1" applyFont="1" applyAlignment="1">
      <alignment/>
    </xf>
    <xf numFmtId="2" fontId="30" fillId="0" borderId="0" xfId="22" applyNumberFormat="1" applyFont="1" applyFill="1" applyBorder="1" applyAlignment="1">
      <alignment vertical="top" wrapText="1"/>
      <protection/>
    </xf>
    <xf numFmtId="37" fontId="33" fillId="0" borderId="0" xfId="0" applyNumberFormat="1" applyFont="1" applyFill="1" applyAlignment="1">
      <alignment vertical="top" wrapText="1"/>
    </xf>
    <xf numFmtId="177" fontId="33" fillId="0" borderId="0" xfId="0" applyNumberFormat="1" applyFont="1" applyFill="1" applyBorder="1" applyAlignment="1">
      <alignment vertical="center"/>
    </xf>
    <xf numFmtId="1" fontId="30" fillId="0" borderId="0" xfId="22" applyNumberFormat="1" applyFont="1" applyFill="1" applyBorder="1" applyAlignment="1" applyProtection="1">
      <alignment horizontal="justify" vertical="top"/>
      <protection locked="0"/>
    </xf>
    <xf numFmtId="37" fontId="0" fillId="2" borderId="0" xfId="0" applyNumberFormat="1" applyAlignment="1">
      <alignment horizontal="justify" vertical="top"/>
    </xf>
    <xf numFmtId="37" fontId="36" fillId="2" borderId="0" xfId="0" applyNumberFormat="1" applyFont="1" applyAlignment="1">
      <alignment/>
    </xf>
    <xf numFmtId="37" fontId="31" fillId="0" borderId="1" xfId="0" applyNumberFormat="1"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zoomScale="60" zoomScaleNormal="60" workbookViewId="0" topLeftCell="A22">
      <selection activeCell="B34" sqref="B34"/>
    </sheetView>
  </sheetViews>
  <sheetFormatPr defaultColWidth="8.77734375" defaultRowHeight="15"/>
  <cols>
    <col min="1" max="1" width="1.33203125" style="1" customWidth="1"/>
    <col min="2" max="2" width="50.4453125" style="4" customWidth="1"/>
    <col min="3" max="3" width="4.99609375" style="1" customWidth="1"/>
    <col min="4" max="4" width="1.2265625" style="1" customWidth="1"/>
    <col min="5" max="5" width="14.88671875" style="334" customWidth="1"/>
    <col min="6" max="6" width="2.3359375" style="334" customWidth="1"/>
    <col min="7" max="7" width="14.6640625" style="334" customWidth="1"/>
    <col min="8" max="8" width="1.77734375" style="334" customWidth="1"/>
    <col min="9" max="9" width="15.77734375" style="335" customWidth="1"/>
    <col min="10" max="10" width="1.2265625" style="335" customWidth="1"/>
    <col min="11" max="11" width="16.6640625" style="335" customWidth="1"/>
    <col min="12" max="13" width="5.6640625" style="1" customWidth="1"/>
    <col min="14" max="14" width="10.77734375" style="1" bestFit="1" customWidth="1"/>
    <col min="15" max="16384" width="5.6640625" style="1" customWidth="1"/>
  </cols>
  <sheetData>
    <row r="1" spans="1:11" s="28" customFormat="1" ht="36" customHeight="1">
      <c r="A1" s="27"/>
      <c r="B1" s="496" t="s">
        <v>240</v>
      </c>
      <c r="C1" s="496"/>
      <c r="D1" s="496"/>
      <c r="E1" s="496"/>
      <c r="F1" s="496"/>
      <c r="G1" s="496"/>
      <c r="H1" s="496"/>
      <c r="I1" s="496"/>
      <c r="J1" s="496"/>
      <c r="K1" s="496"/>
    </row>
    <row r="2" spans="1:11" s="28" customFormat="1" ht="36" customHeight="1">
      <c r="A2" s="27"/>
      <c r="B2" s="496" t="s">
        <v>228</v>
      </c>
      <c r="C2" s="496"/>
      <c r="D2" s="496"/>
      <c r="E2" s="496"/>
      <c r="F2" s="496"/>
      <c r="G2" s="496"/>
      <c r="H2" s="496"/>
      <c r="I2" s="496"/>
      <c r="J2" s="496"/>
      <c r="K2" s="496"/>
    </row>
    <row r="3" spans="1:11" s="25" customFormat="1" ht="45" customHeight="1">
      <c r="A3" s="23"/>
      <c r="B3" s="497" t="s">
        <v>25</v>
      </c>
      <c r="C3" s="498"/>
      <c r="D3" s="498"/>
      <c r="E3" s="498"/>
      <c r="F3" s="498"/>
      <c r="G3" s="498"/>
      <c r="H3" s="498"/>
      <c r="I3" s="498"/>
      <c r="J3" s="498"/>
      <c r="K3" s="498"/>
    </row>
    <row r="4" spans="1:11" ht="35.25" customHeight="1">
      <c r="A4" s="499"/>
      <c r="B4" s="499"/>
      <c r="C4" s="499"/>
      <c r="D4" s="499"/>
      <c r="E4" s="499"/>
      <c r="F4" s="499"/>
      <c r="G4" s="499"/>
      <c r="H4" s="499"/>
      <c r="I4" s="499"/>
      <c r="J4" s="499"/>
      <c r="K4" s="499"/>
    </row>
    <row r="5" spans="1:11" s="25" customFormat="1" ht="25.5" customHeight="1" thickBot="1">
      <c r="A5" s="24"/>
      <c r="B5" s="52" t="s">
        <v>229</v>
      </c>
      <c r="C5" s="53"/>
      <c r="D5" s="49"/>
      <c r="E5" s="500" t="s">
        <v>117</v>
      </c>
      <c r="F5" s="500"/>
      <c r="G5" s="500"/>
      <c r="H5" s="332"/>
      <c r="I5" s="500" t="s">
        <v>118</v>
      </c>
      <c r="J5" s="500"/>
      <c r="K5" s="500"/>
    </row>
    <row r="6" spans="1:11" s="25" customFormat="1" ht="25.5" customHeight="1">
      <c r="A6" s="24"/>
      <c r="B6" s="421"/>
      <c r="C6" s="422"/>
      <c r="D6" s="423"/>
      <c r="E6" s="424"/>
      <c r="F6" s="424"/>
      <c r="G6" s="116" t="s">
        <v>140</v>
      </c>
      <c r="H6" s="425"/>
      <c r="I6" s="424"/>
      <c r="J6" s="424"/>
      <c r="K6" s="116" t="s">
        <v>140</v>
      </c>
    </row>
    <row r="7" spans="1:11" s="25" customFormat="1" ht="27.75" customHeight="1">
      <c r="A7" s="24"/>
      <c r="D7" s="31"/>
      <c r="E7" s="406" t="s">
        <v>194</v>
      </c>
      <c r="F7" s="407"/>
      <c r="G7" s="406" t="s">
        <v>178</v>
      </c>
      <c r="H7" s="408"/>
      <c r="I7" s="406" t="s">
        <v>194</v>
      </c>
      <c r="J7" s="407"/>
      <c r="K7" s="406" t="s">
        <v>178</v>
      </c>
    </row>
    <row r="8" spans="1:11" s="25" customFormat="1" ht="6" customHeight="1">
      <c r="A8" s="24"/>
      <c r="D8" s="26"/>
      <c r="E8" s="409"/>
      <c r="F8" s="409"/>
      <c r="G8" s="409"/>
      <c r="H8" s="409"/>
      <c r="I8" s="409"/>
      <c r="J8" s="409"/>
      <c r="K8" s="409"/>
    </row>
    <row r="9" spans="1:11" s="9" customFormat="1" ht="23.25">
      <c r="A9" s="20"/>
      <c r="E9" s="410" t="s">
        <v>30</v>
      </c>
      <c r="F9" s="156"/>
      <c r="G9" s="410" t="s">
        <v>30</v>
      </c>
      <c r="H9" s="156"/>
      <c r="I9" s="410" t="s">
        <v>30</v>
      </c>
      <c r="J9" s="156"/>
      <c r="K9" s="410" t="s">
        <v>30</v>
      </c>
    </row>
    <row r="10" spans="2:11" ht="20.25">
      <c r="B10" s="3"/>
      <c r="C10" s="3"/>
      <c r="I10" s="334"/>
      <c r="K10" s="334"/>
    </row>
    <row r="11" spans="2:11" s="9" customFormat="1" ht="25.5" customHeight="1">
      <c r="B11" s="11" t="s">
        <v>55</v>
      </c>
      <c r="C11" s="11"/>
      <c r="E11" s="336">
        <f>I11-42238</f>
        <v>29215</v>
      </c>
      <c r="F11" s="137"/>
      <c r="G11" s="327">
        <f>K11-40603</f>
        <v>11791</v>
      </c>
      <c r="H11" s="137"/>
      <c r="I11" s="138">
        <v>71453</v>
      </c>
      <c r="J11" s="141"/>
      <c r="K11" s="327">
        <v>52394</v>
      </c>
    </row>
    <row r="12" spans="2:11" s="9" customFormat="1" ht="31.5" customHeight="1">
      <c r="B12" s="10" t="s">
        <v>66</v>
      </c>
      <c r="C12" s="11"/>
      <c r="E12" s="415">
        <f>I12+39703</f>
        <v>-27545</v>
      </c>
      <c r="F12" s="337"/>
      <c r="G12" s="338">
        <f>K12+42162</f>
        <v>-46798</v>
      </c>
      <c r="H12" s="337"/>
      <c r="I12" s="339">
        <v>-67248</v>
      </c>
      <c r="J12" s="340"/>
      <c r="K12" s="338">
        <v>-88960</v>
      </c>
    </row>
    <row r="13" spans="2:11" s="21" customFormat="1" ht="36" customHeight="1">
      <c r="B13" s="19" t="s">
        <v>67</v>
      </c>
      <c r="C13" s="14"/>
      <c r="D13" s="22"/>
      <c r="E13" s="426">
        <f>SUM(E11:E12)</f>
        <v>1670</v>
      </c>
      <c r="F13" s="47"/>
      <c r="G13" s="47">
        <f>SUM(G11:G12)</f>
        <v>-35007</v>
      </c>
      <c r="H13" s="47"/>
      <c r="I13" s="116">
        <f>SUM(I11:I12)</f>
        <v>4205</v>
      </c>
      <c r="J13" s="47"/>
      <c r="K13" s="47">
        <f>SUM(K11:K12)</f>
        <v>-36566</v>
      </c>
    </row>
    <row r="14" spans="2:11" s="21" customFormat="1" ht="36" customHeight="1">
      <c r="B14" s="19" t="s">
        <v>83</v>
      </c>
      <c r="C14" s="14"/>
      <c r="D14" s="22"/>
      <c r="E14" s="336">
        <f>I14-335</f>
        <v>555</v>
      </c>
      <c r="F14" s="137"/>
      <c r="G14" s="327">
        <f>K14-44</f>
        <v>55</v>
      </c>
      <c r="H14" s="47"/>
      <c r="I14" s="116">
        <v>890</v>
      </c>
      <c r="J14" s="47"/>
      <c r="K14" s="327">
        <v>99</v>
      </c>
    </row>
    <row r="15" spans="2:11" s="21" customFormat="1" ht="33.75" customHeight="1">
      <c r="B15" s="19" t="s">
        <v>175</v>
      </c>
      <c r="C15" s="14"/>
      <c r="D15" s="22"/>
      <c r="E15" s="336">
        <f>I15</f>
        <v>951</v>
      </c>
      <c r="F15" s="137"/>
      <c r="G15" s="327">
        <f>K15-13</f>
        <v>-59</v>
      </c>
      <c r="H15" s="47"/>
      <c r="I15" s="116">
        <v>951</v>
      </c>
      <c r="J15" s="47"/>
      <c r="K15" s="327">
        <v>-46</v>
      </c>
    </row>
    <row r="16" spans="2:11" s="9" customFormat="1" ht="30.75" customHeight="1">
      <c r="B16" s="9" t="s">
        <v>68</v>
      </c>
      <c r="D16" s="12"/>
      <c r="E16" s="336">
        <f>I16+693</f>
        <v>-17</v>
      </c>
      <c r="F16" s="137"/>
      <c r="G16" s="327">
        <f>K16+23798</f>
        <v>-12989</v>
      </c>
      <c r="H16" s="137"/>
      <c r="I16" s="46">
        <v>-710</v>
      </c>
      <c r="J16" s="137"/>
      <c r="K16" s="327">
        <v>-36787</v>
      </c>
    </row>
    <row r="17" spans="2:11" s="9" customFormat="1" ht="37.5" customHeight="1">
      <c r="B17" s="9" t="s">
        <v>84</v>
      </c>
      <c r="E17" s="333">
        <f>I17</f>
        <v>40048</v>
      </c>
      <c r="F17" s="337"/>
      <c r="G17" s="338">
        <f>K17</f>
        <v>0</v>
      </c>
      <c r="H17" s="337"/>
      <c r="I17" s="357">
        <v>40048</v>
      </c>
      <c r="J17" s="340"/>
      <c r="K17" s="338">
        <v>0</v>
      </c>
    </row>
    <row r="18" spans="2:11" s="9" customFormat="1" ht="47.25" customHeight="1">
      <c r="B18" s="29" t="s">
        <v>361</v>
      </c>
      <c r="E18" s="336">
        <f>SUM(E13:E17)</f>
        <v>43207</v>
      </c>
      <c r="F18" s="137"/>
      <c r="G18" s="356">
        <f>SUM(G13:G17)</f>
        <v>-48000</v>
      </c>
      <c r="H18" s="137"/>
      <c r="I18" s="336">
        <f>SUM(I13:I17)</f>
        <v>45384</v>
      </c>
      <c r="J18" s="141"/>
      <c r="K18" s="356">
        <f>SUM(K13:K17)</f>
        <v>-73300</v>
      </c>
    </row>
    <row r="19" spans="2:11" s="9" customFormat="1" ht="37.5" customHeight="1">
      <c r="B19" s="19" t="s">
        <v>346</v>
      </c>
      <c r="C19" s="14"/>
      <c r="D19" s="22"/>
      <c r="E19" s="336"/>
      <c r="F19" s="137"/>
      <c r="G19" s="327"/>
      <c r="H19" s="47"/>
      <c r="I19" s="116"/>
      <c r="J19" s="47"/>
      <c r="K19" s="327"/>
    </row>
    <row r="20" spans="2:11" s="9" customFormat="1" ht="37.5" customHeight="1">
      <c r="B20" s="19" t="s">
        <v>347</v>
      </c>
      <c r="C20" s="14"/>
      <c r="D20" s="22"/>
      <c r="E20" s="336"/>
      <c r="F20" s="137"/>
      <c r="G20" s="327"/>
      <c r="H20" s="47"/>
      <c r="I20" s="116"/>
      <c r="J20" s="47"/>
      <c r="K20" s="327"/>
    </row>
    <row r="21" spans="2:11" s="9" customFormat="1" ht="37.5" customHeight="1">
      <c r="B21" s="19" t="s">
        <v>348</v>
      </c>
      <c r="C21" s="14"/>
      <c r="D21" s="22"/>
      <c r="E21" s="336">
        <f>I21</f>
        <v>392819</v>
      </c>
      <c r="F21" s="137"/>
      <c r="G21" s="327">
        <f>K21</f>
        <v>0</v>
      </c>
      <c r="H21" s="47"/>
      <c r="I21" s="116">
        <v>392819</v>
      </c>
      <c r="J21" s="47"/>
      <c r="K21" s="327">
        <v>0</v>
      </c>
    </row>
    <row r="22" spans="2:11" s="13" customFormat="1" ht="49.5" customHeight="1">
      <c r="B22" s="29" t="s">
        <v>362</v>
      </c>
      <c r="C22" s="15"/>
      <c r="E22" s="492">
        <f>SUM(E18:E21)</f>
        <v>436026</v>
      </c>
      <c r="F22" s="493"/>
      <c r="G22" s="494">
        <f>SUM(G18:G21)</f>
        <v>-48000</v>
      </c>
      <c r="H22" s="493"/>
      <c r="I22" s="492">
        <f>SUM(I18:I21)</f>
        <v>438203</v>
      </c>
      <c r="J22" s="493"/>
      <c r="K22" s="494">
        <f>SUM(K18:K21)</f>
        <v>-73300</v>
      </c>
    </row>
    <row r="23" spans="2:11" s="13" customFormat="1" ht="33" customHeight="1">
      <c r="B23" s="13" t="s">
        <v>31</v>
      </c>
      <c r="E23" s="336">
        <f>I23+658</f>
        <v>208</v>
      </c>
      <c r="F23" s="341"/>
      <c r="G23" s="327">
        <f>K23+674</f>
        <v>217</v>
      </c>
      <c r="H23" s="341"/>
      <c r="I23" s="336">
        <v>-450</v>
      </c>
      <c r="J23" s="341"/>
      <c r="K23" s="327">
        <v>-457</v>
      </c>
    </row>
    <row r="24" spans="5:11" s="13" customFormat="1" ht="9" customHeight="1">
      <c r="E24" s="342"/>
      <c r="F24" s="343"/>
      <c r="G24" s="344"/>
      <c r="H24" s="343"/>
      <c r="I24" s="342"/>
      <c r="J24" s="343"/>
      <c r="K24" s="344"/>
    </row>
    <row r="25" spans="1:11" s="9" customFormat="1" ht="37.5" customHeight="1" thickBot="1">
      <c r="A25" s="17"/>
      <c r="B25" s="318" t="s">
        <v>352</v>
      </c>
      <c r="E25" s="345">
        <f>SUM(E22:E23)</f>
        <v>436234</v>
      </c>
      <c r="F25" s="346"/>
      <c r="G25" s="347">
        <f>SUM(G22:G23)</f>
        <v>-47783</v>
      </c>
      <c r="H25" s="346"/>
      <c r="I25" s="345">
        <f>SUM(I22:I23)</f>
        <v>437753</v>
      </c>
      <c r="J25" s="346"/>
      <c r="K25" s="347">
        <f>SUM(K22:K23)</f>
        <v>-73757</v>
      </c>
    </row>
    <row r="26" spans="1:11" s="9" customFormat="1" ht="37.5" customHeight="1">
      <c r="A26" s="17"/>
      <c r="B26" s="18"/>
      <c r="E26" s="138"/>
      <c r="F26" s="137"/>
      <c r="G26" s="327"/>
      <c r="H26" s="137"/>
      <c r="I26" s="138"/>
      <c r="J26" s="137"/>
      <c r="K26" s="327"/>
    </row>
    <row r="27" spans="1:11" s="9" customFormat="1" ht="37.5" customHeight="1">
      <c r="A27" s="17"/>
      <c r="B27" s="18" t="s">
        <v>184</v>
      </c>
      <c r="E27" s="138"/>
      <c r="F27" s="137"/>
      <c r="G27" s="327"/>
      <c r="H27" s="137"/>
      <c r="I27" s="138"/>
      <c r="J27" s="137"/>
      <c r="K27" s="327"/>
    </row>
    <row r="28" spans="1:11" s="9" customFormat="1" ht="24" customHeight="1">
      <c r="A28" s="17"/>
      <c r="B28" s="18" t="s">
        <v>185</v>
      </c>
      <c r="E28" s="336">
        <f>I28-1185</f>
        <v>436031</v>
      </c>
      <c r="F28" s="137"/>
      <c r="G28" s="327">
        <f>K28+26167</f>
        <v>-48058</v>
      </c>
      <c r="H28" s="137"/>
      <c r="I28" s="138">
        <v>437216</v>
      </c>
      <c r="J28" s="137"/>
      <c r="K28" s="327">
        <v>-74225</v>
      </c>
    </row>
    <row r="29" spans="2:11" s="9" customFormat="1" ht="26.25" customHeight="1">
      <c r="B29" s="9" t="s">
        <v>32</v>
      </c>
      <c r="E29" s="336">
        <f>I29-334</f>
        <v>203</v>
      </c>
      <c r="F29" s="137"/>
      <c r="G29" s="327">
        <f>K29-193</f>
        <v>275</v>
      </c>
      <c r="H29" s="137"/>
      <c r="I29" s="138">
        <v>537</v>
      </c>
      <c r="J29" s="141"/>
      <c r="K29" s="327">
        <v>468</v>
      </c>
    </row>
    <row r="30" spans="5:11" s="9" customFormat="1" ht="6.75" customHeight="1">
      <c r="E30" s="339"/>
      <c r="F30" s="337"/>
      <c r="G30" s="338"/>
      <c r="H30" s="337"/>
      <c r="I30" s="339"/>
      <c r="J30" s="340"/>
      <c r="K30" s="338"/>
    </row>
    <row r="31" spans="2:11" s="13" customFormat="1" ht="29.25" customHeight="1" thickBot="1">
      <c r="B31" s="55" t="s">
        <v>352</v>
      </c>
      <c r="E31" s="438">
        <f>SUM(E28:E29)</f>
        <v>436234</v>
      </c>
      <c r="F31" s="348"/>
      <c r="G31" s="349">
        <f>SUM(G28:G29)</f>
        <v>-47783</v>
      </c>
      <c r="H31" s="348"/>
      <c r="I31" s="438">
        <f>SUM(I28:I29)</f>
        <v>437753</v>
      </c>
      <c r="J31" s="348"/>
      <c r="K31" s="349">
        <f>SUM(K28:K29)</f>
        <v>-73757</v>
      </c>
    </row>
    <row r="32" spans="2:11" s="9" customFormat="1" ht="18.75" customHeight="1">
      <c r="B32" s="19"/>
      <c r="E32" s="138"/>
      <c r="F32" s="137"/>
      <c r="G32" s="327"/>
      <c r="H32" s="137"/>
      <c r="I32" s="138"/>
      <c r="J32" s="141"/>
      <c r="K32" s="327"/>
    </row>
    <row r="33" spans="2:11" s="9" customFormat="1" ht="18.75" customHeight="1">
      <c r="B33" s="19"/>
      <c r="E33" s="138"/>
      <c r="F33" s="137"/>
      <c r="G33" s="327"/>
      <c r="H33" s="137"/>
      <c r="I33" s="138"/>
      <c r="J33" s="141"/>
      <c r="K33" s="327"/>
    </row>
    <row r="34" spans="2:11" s="9" customFormat="1" ht="45" customHeight="1">
      <c r="B34" s="7" t="s">
        <v>357</v>
      </c>
      <c r="E34" s="138"/>
      <c r="F34" s="137"/>
      <c r="G34" s="327"/>
      <c r="H34" s="137"/>
      <c r="I34" s="138"/>
      <c r="J34" s="141"/>
      <c r="K34" s="327"/>
    </row>
    <row r="35" spans="2:11" s="9" customFormat="1" ht="31.5" customHeight="1" thickBot="1">
      <c r="B35" s="19" t="s">
        <v>85</v>
      </c>
      <c r="E35" s="56">
        <f>(E28-E21)/186479*100</f>
        <v>23.172582435555746</v>
      </c>
      <c r="F35" s="330"/>
      <c r="G35" s="56">
        <f>(G28-G21)/174083*100</f>
        <v>-27.606371673282286</v>
      </c>
      <c r="H35" s="331"/>
      <c r="I35" s="56">
        <f>(I28-I21)/186479*100</f>
        <v>23.80804272867186</v>
      </c>
      <c r="J35" s="330"/>
      <c r="K35" s="56">
        <f>(K28-K21)/174083*100</f>
        <v>-42.63770730054055</v>
      </c>
    </row>
    <row r="36" spans="2:11" s="9" customFormat="1" ht="18.75" customHeight="1">
      <c r="B36" s="19"/>
      <c r="E36" s="138"/>
      <c r="F36" s="137"/>
      <c r="G36" s="327"/>
      <c r="H36" s="137"/>
      <c r="I36" s="138"/>
      <c r="J36" s="141"/>
      <c r="K36" s="327"/>
    </row>
    <row r="37" spans="2:11" s="9" customFormat="1" ht="18.75" customHeight="1">
      <c r="B37" s="19"/>
      <c r="E37" s="138"/>
      <c r="F37" s="137"/>
      <c r="G37" s="327"/>
      <c r="H37" s="137"/>
      <c r="I37" s="138"/>
      <c r="J37" s="141"/>
      <c r="K37" s="327"/>
    </row>
    <row r="38" spans="2:11" s="9" customFormat="1" ht="49.5" customHeight="1">
      <c r="B38" s="7" t="s">
        <v>349</v>
      </c>
      <c r="E38" s="138"/>
      <c r="F38" s="137"/>
      <c r="G38" s="327"/>
      <c r="H38" s="137"/>
      <c r="I38" s="138"/>
      <c r="J38" s="141"/>
      <c r="K38" s="327"/>
    </row>
    <row r="39" spans="2:11" s="9" customFormat="1" ht="25.5" customHeight="1" thickBot="1">
      <c r="B39" s="19" t="s">
        <v>85</v>
      </c>
      <c r="E39" s="56">
        <f>E28/186479*100</f>
        <v>233.8231114495466</v>
      </c>
      <c r="F39" s="330"/>
      <c r="G39" s="56">
        <f>G28/174083*100</f>
        <v>-27.606371673282286</v>
      </c>
      <c r="H39" s="331"/>
      <c r="I39" s="56">
        <f>I28/186479*100</f>
        <v>234.45857174266268</v>
      </c>
      <c r="J39" s="330"/>
      <c r="K39" s="56">
        <f>K28/174083*100</f>
        <v>-42.63770730054055</v>
      </c>
    </row>
    <row r="40" spans="2:11" s="9" customFormat="1" ht="14.25" customHeight="1">
      <c r="B40" s="19"/>
      <c r="E40" s="329"/>
      <c r="F40" s="115"/>
      <c r="G40" s="320"/>
      <c r="H40" s="328"/>
      <c r="I40" s="329"/>
      <c r="J40" s="115"/>
      <c r="K40" s="320"/>
    </row>
    <row r="41" spans="2:11" s="9" customFormat="1" ht="18.75" customHeight="1">
      <c r="B41" s="19"/>
      <c r="E41" s="138"/>
      <c r="F41" s="137"/>
      <c r="G41" s="327"/>
      <c r="H41" s="137"/>
      <c r="I41" s="138"/>
      <c r="J41" s="141"/>
      <c r="K41" s="327"/>
    </row>
    <row r="42" spans="2:11" s="9" customFormat="1" ht="17.25" customHeight="1">
      <c r="B42" s="19"/>
      <c r="E42" s="138"/>
      <c r="F42" s="137"/>
      <c r="G42" s="327"/>
      <c r="H42" s="137"/>
      <c r="I42" s="138"/>
      <c r="J42" s="141"/>
      <c r="K42" s="327"/>
    </row>
    <row r="43" spans="2:11" s="9" customFormat="1" ht="51.75" customHeight="1">
      <c r="B43" s="495" t="s">
        <v>211</v>
      </c>
      <c r="C43" s="495"/>
      <c r="D43" s="495"/>
      <c r="E43" s="495"/>
      <c r="F43" s="495"/>
      <c r="G43" s="495"/>
      <c r="H43" s="495"/>
      <c r="I43" s="495"/>
      <c r="J43" s="495"/>
      <c r="K43" s="495"/>
    </row>
    <row r="44" spans="2:11" s="9" customFormat="1" ht="21" customHeight="1" hidden="1">
      <c r="B44" s="495"/>
      <c r="C44" s="495"/>
      <c r="D44" s="495"/>
      <c r="E44" s="495"/>
      <c r="F44" s="495"/>
      <c r="G44" s="495"/>
      <c r="H44" s="495"/>
      <c r="I44" s="495"/>
      <c r="J44" s="495"/>
      <c r="K44" s="495"/>
    </row>
    <row r="45" spans="5:11" s="9" customFormat="1" ht="21" customHeight="1" hidden="1">
      <c r="E45" s="350"/>
      <c r="F45" s="351"/>
      <c r="G45" s="351"/>
      <c r="H45" s="351"/>
      <c r="I45" s="350"/>
      <c r="J45" s="352"/>
      <c r="K45" s="351"/>
    </row>
    <row r="46" ht="18.75" customHeight="1">
      <c r="A46" s="2"/>
    </row>
    <row r="47" ht="20.25" customHeight="1">
      <c r="B47" s="4" t="s">
        <v>331</v>
      </c>
    </row>
    <row r="48" spans="5:11" ht="20.25">
      <c r="E48" s="353"/>
      <c r="H48" s="354"/>
      <c r="I48" s="355"/>
      <c r="J48" s="355"/>
      <c r="K48" s="355"/>
    </row>
    <row r="49" spans="8:11" ht="20.25">
      <c r="H49" s="354"/>
      <c r="I49" s="355"/>
      <c r="J49" s="355"/>
      <c r="K49" s="355"/>
    </row>
    <row r="50" spans="8:11" ht="20.25">
      <c r="H50" s="354"/>
      <c r="I50" s="355"/>
      <c r="J50" s="355"/>
      <c r="K50" s="355"/>
    </row>
    <row r="51" spans="9:11" ht="20.25">
      <c r="I51" s="355"/>
      <c r="J51" s="355"/>
      <c r="K51" s="355"/>
    </row>
    <row r="52" spans="9:11" ht="20.25">
      <c r="I52" s="355"/>
      <c r="J52" s="355"/>
      <c r="K52" s="355"/>
    </row>
    <row r="53" spans="9:11" ht="20.25">
      <c r="I53" s="355"/>
      <c r="J53" s="355"/>
      <c r="K53" s="355"/>
    </row>
    <row r="54" spans="9:11" ht="20.25">
      <c r="I54" s="355"/>
      <c r="J54" s="355"/>
      <c r="K54" s="355"/>
    </row>
    <row r="55" spans="9:11" ht="20.25">
      <c r="I55" s="355"/>
      <c r="J55" s="355"/>
      <c r="K55" s="355"/>
    </row>
    <row r="56" spans="9:11" ht="20.25">
      <c r="I56" s="355"/>
      <c r="J56" s="355"/>
      <c r="K56" s="355"/>
    </row>
    <row r="57" spans="9:11" ht="20.25">
      <c r="I57" s="355"/>
      <c r="J57" s="355"/>
      <c r="K57" s="355"/>
    </row>
    <row r="58" spans="9:11" ht="20.25">
      <c r="I58" s="355"/>
      <c r="J58" s="355"/>
      <c r="K58" s="355"/>
    </row>
  </sheetData>
  <mergeCells count="7">
    <mergeCell ref="B43:K44"/>
    <mergeCell ref="B1:K1"/>
    <mergeCell ref="B3:K3"/>
    <mergeCell ref="A4:K4"/>
    <mergeCell ref="E5:G5"/>
    <mergeCell ref="I5:K5"/>
    <mergeCell ref="B2:K2"/>
  </mergeCells>
  <printOptions/>
  <pageMargins left="0.91" right="0.76"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K481"/>
  <sheetViews>
    <sheetView zoomScale="60" zoomScaleNormal="60" workbookViewId="0" topLeftCell="B1">
      <selection activeCell="E13" sqref="E13"/>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31" customWidth="1"/>
    <col min="7" max="16384" width="10.5546875" style="2" customWidth="1"/>
  </cols>
  <sheetData>
    <row r="1" spans="2:11" ht="36" customHeight="1">
      <c r="B1" s="496" t="s">
        <v>240</v>
      </c>
      <c r="C1" s="496"/>
      <c r="D1" s="496"/>
      <c r="E1" s="496"/>
      <c r="F1" s="496"/>
      <c r="G1" s="496"/>
      <c r="H1" s="496"/>
      <c r="I1" s="496"/>
      <c r="J1" s="496"/>
      <c r="K1" s="496"/>
    </row>
    <row r="2" spans="2:11" ht="36" customHeight="1">
      <c r="B2" s="496" t="s">
        <v>228</v>
      </c>
      <c r="C2" s="496"/>
      <c r="D2" s="496"/>
      <c r="E2" s="496"/>
      <c r="F2" s="496"/>
      <c r="G2" s="496"/>
      <c r="H2" s="496"/>
      <c r="I2" s="496"/>
      <c r="J2" s="496"/>
      <c r="K2" s="496"/>
    </row>
    <row r="3" spans="2:6" ht="45" customHeight="1">
      <c r="B3" s="48" t="s">
        <v>169</v>
      </c>
      <c r="C3" s="48"/>
      <c r="D3" s="48"/>
      <c r="E3" s="125"/>
      <c r="F3" s="125"/>
    </row>
    <row r="4" spans="1:6" s="9" customFormat="1" ht="23.25" customHeight="1">
      <c r="A4" s="5"/>
      <c r="B4" s="5"/>
      <c r="C4" s="5"/>
      <c r="E4" s="41"/>
      <c r="F4" s="41"/>
    </row>
    <row r="5" spans="2:6" ht="24" customHeight="1">
      <c r="B5" s="51"/>
      <c r="C5" s="51"/>
      <c r="D5" s="51"/>
      <c r="E5" s="126"/>
      <c r="F5" s="126" t="s">
        <v>143</v>
      </c>
    </row>
    <row r="6" spans="1:6" s="9" customFormat="1" ht="23.25">
      <c r="A6" s="32"/>
      <c r="B6" s="32"/>
      <c r="E6" s="127"/>
      <c r="F6" s="153" t="s">
        <v>193</v>
      </c>
    </row>
    <row r="7" spans="1:6" s="9" customFormat="1" ht="24" thickBot="1">
      <c r="A7" s="32"/>
      <c r="B7" s="50" t="s">
        <v>230</v>
      </c>
      <c r="C7" s="30"/>
      <c r="D7" s="30"/>
      <c r="E7" s="128"/>
      <c r="F7" s="154" t="s">
        <v>157</v>
      </c>
    </row>
    <row r="8" spans="1:6" s="9" customFormat="1" ht="27" customHeight="1">
      <c r="A8" s="32"/>
      <c r="B8" s="32"/>
      <c r="D8" s="34"/>
      <c r="E8" s="129" t="s">
        <v>194</v>
      </c>
      <c r="F8" s="155" t="s">
        <v>178</v>
      </c>
    </row>
    <row r="9" spans="1:6" s="9" customFormat="1" ht="24.75" customHeight="1">
      <c r="A9" s="32"/>
      <c r="B9" s="32"/>
      <c r="E9" s="130" t="s">
        <v>30</v>
      </c>
      <c r="F9" s="156" t="s">
        <v>30</v>
      </c>
    </row>
    <row r="10" spans="1:6" s="9" customFormat="1" ht="27" customHeight="1">
      <c r="A10" s="5"/>
      <c r="B10" s="35" t="s">
        <v>186</v>
      </c>
      <c r="D10" s="12"/>
      <c r="E10" s="143"/>
      <c r="F10" s="143"/>
    </row>
    <row r="11" spans="1:6" s="9" customFormat="1" ht="25.5" customHeight="1">
      <c r="A11" s="32"/>
      <c r="B11" s="35" t="s">
        <v>54</v>
      </c>
      <c r="D11" s="12"/>
      <c r="E11" s="103"/>
      <c r="F11" s="103"/>
    </row>
    <row r="12" spans="1:6" s="9" customFormat="1" ht="21.75" customHeight="1">
      <c r="A12" s="32"/>
      <c r="B12" s="36" t="s">
        <v>57</v>
      </c>
      <c r="D12" s="12"/>
      <c r="E12" s="103">
        <v>36275</v>
      </c>
      <c r="F12" s="103">
        <v>36858</v>
      </c>
    </row>
    <row r="13" spans="1:6" s="9" customFormat="1" ht="21.75" customHeight="1">
      <c r="A13" s="32"/>
      <c r="B13" s="36" t="s">
        <v>35</v>
      </c>
      <c r="D13" s="12"/>
      <c r="E13" s="103">
        <v>6500</v>
      </c>
      <c r="F13" s="103">
        <v>6500</v>
      </c>
    </row>
    <row r="14" spans="1:6" s="9" customFormat="1" ht="21.75" customHeight="1">
      <c r="A14" s="5"/>
      <c r="B14" s="36" t="s">
        <v>142</v>
      </c>
      <c r="D14" s="12"/>
      <c r="E14" s="103">
        <v>12607</v>
      </c>
      <c r="F14" s="103">
        <v>12743</v>
      </c>
    </row>
    <row r="15" spans="1:6" s="9" customFormat="1" ht="21.75" customHeight="1">
      <c r="A15" s="32"/>
      <c r="B15" s="36" t="s">
        <v>33</v>
      </c>
      <c r="D15" s="12"/>
      <c r="E15" s="103">
        <v>93628</v>
      </c>
      <c r="F15" s="103">
        <v>0</v>
      </c>
    </row>
    <row r="16" spans="1:6" s="9" customFormat="1" ht="21.75" customHeight="1">
      <c r="A16" s="32"/>
      <c r="B16" s="36" t="s">
        <v>36</v>
      </c>
      <c r="D16" s="12"/>
      <c r="E16" s="103">
        <v>26</v>
      </c>
      <c r="F16" s="103">
        <f>26+53580</f>
        <v>53606</v>
      </c>
    </row>
    <row r="17" spans="1:6" s="13" customFormat="1" ht="26.25" customHeight="1">
      <c r="A17" s="37"/>
      <c r="B17" s="38"/>
      <c r="C17" s="39"/>
      <c r="D17" s="16"/>
      <c r="E17" s="104">
        <f>SUM(E12:E16)</f>
        <v>149036</v>
      </c>
      <c r="F17" s="104">
        <f>SUM(F12:F16)</f>
        <v>109707</v>
      </c>
    </row>
    <row r="18" spans="1:6" s="9" customFormat="1" ht="7.5" customHeight="1">
      <c r="A18" s="32"/>
      <c r="B18" s="33"/>
      <c r="C18" s="35"/>
      <c r="D18" s="12"/>
      <c r="E18" s="103"/>
      <c r="F18" s="103"/>
    </row>
    <row r="19" spans="1:6" s="9" customFormat="1" ht="21.75" customHeight="1">
      <c r="A19" s="32"/>
      <c r="B19" s="35" t="s">
        <v>37</v>
      </c>
      <c r="C19" s="35"/>
      <c r="D19" s="12"/>
      <c r="E19" s="103"/>
      <c r="F19" s="103"/>
    </row>
    <row r="20" spans="1:6" s="9" customFormat="1" ht="5.25" customHeight="1" hidden="1">
      <c r="A20" s="32"/>
      <c r="B20" s="35"/>
      <c r="C20" s="35"/>
      <c r="D20" s="12"/>
      <c r="E20" s="103"/>
      <c r="F20" s="103"/>
    </row>
    <row r="21" spans="1:6" s="9" customFormat="1" ht="22.5" customHeight="1">
      <c r="A21" s="32"/>
      <c r="B21" s="36" t="s">
        <v>56</v>
      </c>
      <c r="D21" s="152"/>
      <c r="E21" s="103">
        <v>1411</v>
      </c>
      <c r="F21" s="103">
        <v>2135</v>
      </c>
    </row>
    <row r="22" spans="1:6" s="9" customFormat="1" ht="22.5" customHeight="1">
      <c r="A22" s="32"/>
      <c r="B22" s="36" t="s">
        <v>120</v>
      </c>
      <c r="D22" s="152"/>
      <c r="E22" s="103">
        <v>90527</v>
      </c>
      <c r="F22" s="103">
        <v>69280</v>
      </c>
    </row>
    <row r="23" spans="1:6" s="9" customFormat="1" ht="22.5" customHeight="1">
      <c r="A23" s="32"/>
      <c r="B23" s="36" t="s">
        <v>41</v>
      </c>
      <c r="D23" s="152"/>
      <c r="E23" s="103">
        <v>57532</v>
      </c>
      <c r="F23" s="103">
        <v>17670</v>
      </c>
    </row>
    <row r="24" spans="1:6" s="16" customFormat="1" ht="27.75" customHeight="1">
      <c r="A24" s="400"/>
      <c r="B24" s="400"/>
      <c r="C24" s="40"/>
      <c r="D24" s="152"/>
      <c r="E24" s="401">
        <f>SUM(E21:E23)</f>
        <v>149470</v>
      </c>
      <c r="F24" s="401">
        <f>SUM(F21:F23)</f>
        <v>89085</v>
      </c>
    </row>
    <row r="25" spans="1:6" s="16" customFormat="1" ht="27.75" customHeight="1">
      <c r="A25" s="400"/>
      <c r="B25" s="403" t="s">
        <v>154</v>
      </c>
      <c r="C25" s="40"/>
      <c r="D25" s="152"/>
      <c r="E25" s="402">
        <v>0</v>
      </c>
      <c r="F25" s="402">
        <v>57100</v>
      </c>
    </row>
    <row r="26" spans="1:6" s="16" customFormat="1" ht="27.75" customHeight="1">
      <c r="A26" s="400"/>
      <c r="B26" s="400"/>
      <c r="C26" s="40"/>
      <c r="D26" s="152"/>
      <c r="E26" s="104">
        <f>SUM(E24:E25)</f>
        <v>149470</v>
      </c>
      <c r="F26" s="104">
        <f>SUM(F24:F25)</f>
        <v>146185</v>
      </c>
    </row>
    <row r="27" spans="1:6" s="9" customFormat="1" ht="36.75" customHeight="1" thickBot="1">
      <c r="A27" s="32"/>
      <c r="B27" s="35" t="s">
        <v>187</v>
      </c>
      <c r="C27" s="36"/>
      <c r="D27" s="152"/>
      <c r="E27" s="399">
        <f>E17+E26</f>
        <v>298506</v>
      </c>
      <c r="F27" s="399">
        <f>F17+F26</f>
        <v>255892</v>
      </c>
    </row>
    <row r="28" spans="1:6" s="9" customFormat="1" ht="53.25" customHeight="1">
      <c r="A28" s="32"/>
      <c r="B28" s="35" t="s">
        <v>188</v>
      </c>
      <c r="C28" s="36"/>
      <c r="D28" s="152"/>
      <c r="E28" s="103"/>
      <c r="F28" s="103"/>
    </row>
    <row r="29" spans="1:6" s="9" customFormat="1" ht="36.75" customHeight="1">
      <c r="A29" s="32"/>
      <c r="B29" s="35" t="s">
        <v>189</v>
      </c>
      <c r="C29" s="35"/>
      <c r="D29" s="12"/>
      <c r="E29" s="103"/>
      <c r="F29" s="103"/>
    </row>
    <row r="30" spans="1:6" s="9" customFormat="1" ht="5.25" customHeight="1">
      <c r="A30" s="32"/>
      <c r="B30" s="35"/>
      <c r="C30" s="35"/>
      <c r="D30" s="12"/>
      <c r="E30" s="103"/>
      <c r="F30" s="103"/>
    </row>
    <row r="31" spans="1:6" s="9" customFormat="1" ht="22.5" customHeight="1">
      <c r="A31" s="32"/>
      <c r="B31" s="36" t="s">
        <v>39</v>
      </c>
      <c r="D31" s="12"/>
      <c r="E31" s="106">
        <v>248458</v>
      </c>
      <c r="F31" s="103">
        <v>174083</v>
      </c>
    </row>
    <row r="32" spans="1:6" s="9" customFormat="1" ht="27.75" customHeight="1">
      <c r="A32" s="32"/>
      <c r="B32" s="36" t="s">
        <v>40</v>
      </c>
      <c r="E32" s="106">
        <v>-88100</v>
      </c>
      <c r="F32" s="106">
        <f>SUM('Statement of Equity'!F14:L14)</f>
        <v>-664644</v>
      </c>
    </row>
    <row r="33" spans="1:6" s="9" customFormat="1" ht="27.75" customHeight="1">
      <c r="A33" s="32"/>
      <c r="B33" s="35" t="s">
        <v>86</v>
      </c>
      <c r="E33" s="107">
        <f>SUM(E31:E32)</f>
        <v>160358</v>
      </c>
      <c r="F33" s="107">
        <f>SUM(F31:F32)</f>
        <v>-490561</v>
      </c>
    </row>
    <row r="34" spans="1:6" s="9" customFormat="1" ht="27.75" customHeight="1">
      <c r="A34" s="32"/>
      <c r="B34" s="35" t="s">
        <v>32</v>
      </c>
      <c r="E34" s="108">
        <v>5202</v>
      </c>
      <c r="F34" s="103">
        <f>'Statement of Equity'!N12</f>
        <v>6074</v>
      </c>
    </row>
    <row r="35" spans="1:6" s="13" customFormat="1" ht="32.25" customHeight="1">
      <c r="A35" s="37"/>
      <c r="B35" s="36" t="s">
        <v>190</v>
      </c>
      <c r="C35" s="44"/>
      <c r="E35" s="181">
        <f>SUM(E33:E34)</f>
        <v>165560</v>
      </c>
      <c r="F35" s="181">
        <f>SUM(F33:F34)</f>
        <v>-484487</v>
      </c>
    </row>
    <row r="36" spans="1:6" s="9" customFormat="1" ht="33.75" customHeight="1">
      <c r="A36" s="32"/>
      <c r="B36" s="35" t="s">
        <v>58</v>
      </c>
      <c r="C36" s="35"/>
      <c r="D36" s="12"/>
      <c r="E36" s="103"/>
      <c r="F36" s="103"/>
    </row>
    <row r="37" spans="1:6" s="9" customFormat="1" ht="4.5" customHeight="1">
      <c r="A37" s="32"/>
      <c r="B37" s="35"/>
      <c r="C37" s="35"/>
      <c r="D37" s="12"/>
      <c r="E37" s="103"/>
      <c r="F37" s="103"/>
    </row>
    <row r="38" spans="1:6" s="9" customFormat="1" ht="19.5" customHeight="1">
      <c r="A38" s="32"/>
      <c r="B38" s="36" t="s">
        <v>164</v>
      </c>
      <c r="E38" s="106">
        <v>209</v>
      </c>
      <c r="F38" s="103">
        <v>201</v>
      </c>
    </row>
    <row r="39" spans="1:6" s="9" customFormat="1" ht="25.5" customHeight="1">
      <c r="A39" s="32"/>
      <c r="B39" s="36" t="s">
        <v>166</v>
      </c>
      <c r="E39" s="106">
        <v>717</v>
      </c>
      <c r="F39" s="103">
        <v>823</v>
      </c>
    </row>
    <row r="40" spans="1:6" s="13" customFormat="1" ht="26.25" customHeight="1">
      <c r="A40" s="37"/>
      <c r="B40" s="39"/>
      <c r="C40" s="39"/>
      <c r="D40" s="16"/>
      <c r="E40" s="104">
        <f>SUM(E38:E39)</f>
        <v>926</v>
      </c>
      <c r="F40" s="104">
        <f>SUM(F38:F39)</f>
        <v>1024</v>
      </c>
    </row>
    <row r="41" spans="1:6" s="9" customFormat="1" ht="27" customHeight="1">
      <c r="A41" s="32"/>
      <c r="B41" s="35" t="s">
        <v>38</v>
      </c>
      <c r="C41" s="36"/>
      <c r="D41" s="152"/>
      <c r="E41" s="103"/>
      <c r="F41" s="103"/>
    </row>
    <row r="42" spans="1:6" s="9" customFormat="1" ht="21.75" customHeight="1">
      <c r="A42" s="32"/>
      <c r="B42" s="36" t="s">
        <v>165</v>
      </c>
      <c r="D42" s="152"/>
      <c r="E42" s="106">
        <v>2643</v>
      </c>
      <c r="F42" s="103">
        <v>589779</v>
      </c>
    </row>
    <row r="43" spans="1:6" s="9" customFormat="1" ht="21.75" customHeight="1">
      <c r="A43" s="32"/>
      <c r="B43" s="36" t="s">
        <v>122</v>
      </c>
      <c r="D43" s="366"/>
      <c r="E43" s="103">
        <v>125839</v>
      </c>
      <c r="F43" s="103">
        <v>145546</v>
      </c>
    </row>
    <row r="44" spans="1:6" s="9" customFormat="1" ht="21.75" customHeight="1">
      <c r="A44" s="32"/>
      <c r="B44" s="36" t="s">
        <v>31</v>
      </c>
      <c r="D44" s="404"/>
      <c r="E44" s="106">
        <v>3538</v>
      </c>
      <c r="F44" s="103">
        <v>4030</v>
      </c>
    </row>
    <row r="45" spans="1:6" s="13" customFormat="1" ht="25.5" customHeight="1">
      <c r="A45" s="37"/>
      <c r="B45" s="37"/>
      <c r="C45" s="40"/>
      <c r="D45" s="16"/>
      <c r="E45" s="104">
        <f>SUM(E42:E44)</f>
        <v>132020</v>
      </c>
      <c r="F45" s="104">
        <f>SUM(F42:F44)</f>
        <v>739355</v>
      </c>
    </row>
    <row r="46" spans="1:6" s="13" customFormat="1" ht="27" customHeight="1">
      <c r="A46" s="37"/>
      <c r="B46" s="39" t="s">
        <v>191</v>
      </c>
      <c r="C46" s="39"/>
      <c r="D46" s="16"/>
      <c r="E46" s="105">
        <f>E40+E45</f>
        <v>132946</v>
      </c>
      <c r="F46" s="105">
        <f>F40+F45</f>
        <v>740379</v>
      </c>
    </row>
    <row r="47" spans="1:6" s="9" customFormat="1" ht="9.75" customHeight="1">
      <c r="A47" s="32"/>
      <c r="B47" s="35"/>
      <c r="C47" s="35"/>
      <c r="D47" s="12"/>
      <c r="E47" s="183"/>
      <c r="F47" s="183"/>
    </row>
    <row r="48" spans="1:6" s="13" customFormat="1" ht="34.5" customHeight="1" thickBot="1">
      <c r="A48" s="37"/>
      <c r="B48" s="45" t="s">
        <v>192</v>
      </c>
      <c r="C48" s="42"/>
      <c r="D48" s="16"/>
      <c r="E48" s="182">
        <f>E35+E46</f>
        <v>298506</v>
      </c>
      <c r="F48" s="182">
        <f>F35+F46</f>
        <v>255892</v>
      </c>
    </row>
    <row r="49" spans="1:6" s="9" customFormat="1" ht="12" customHeight="1" hidden="1">
      <c r="A49" s="32"/>
      <c r="B49" s="32"/>
      <c r="C49" s="43"/>
      <c r="D49" s="12"/>
      <c r="E49" s="103"/>
      <c r="F49" s="103"/>
    </row>
    <row r="50" spans="1:6" s="9" customFormat="1" ht="12" customHeight="1">
      <c r="A50" s="32"/>
      <c r="B50" s="32"/>
      <c r="E50" s="41"/>
      <c r="F50" s="41"/>
    </row>
    <row r="51" spans="1:6" s="13" customFormat="1" ht="51" customHeight="1" thickBot="1">
      <c r="A51" s="37"/>
      <c r="B51" s="502" t="s">
        <v>203</v>
      </c>
      <c r="C51" s="503"/>
      <c r="E51" s="132">
        <f>E33/248458</f>
        <v>0.6454129068091992</v>
      </c>
      <c r="F51" s="132">
        <f>F33/174083</f>
        <v>-2.817971886973455</v>
      </c>
    </row>
    <row r="52" spans="1:6" s="9" customFormat="1" ht="27.75" customHeight="1">
      <c r="A52" s="32"/>
      <c r="B52" s="32"/>
      <c r="E52" s="41"/>
      <c r="F52" s="41"/>
    </row>
    <row r="53" spans="1:6" s="9" customFormat="1" ht="7.5" customHeight="1" hidden="1">
      <c r="A53" s="32"/>
      <c r="B53" s="32"/>
      <c r="E53" s="41"/>
      <c r="F53" s="157"/>
    </row>
    <row r="54" spans="1:6" s="9" customFormat="1" ht="48.75" customHeight="1">
      <c r="A54" s="32"/>
      <c r="B54" s="495" t="s">
        <v>210</v>
      </c>
      <c r="C54" s="501"/>
      <c r="D54" s="501"/>
      <c r="E54" s="501"/>
      <c r="F54" s="501"/>
    </row>
    <row r="55" spans="1:6" s="9" customFormat="1" ht="23.25">
      <c r="A55" s="32"/>
      <c r="B55" s="32"/>
      <c r="E55" s="41"/>
      <c r="F55" s="41"/>
    </row>
    <row r="56" spans="1:6" s="9" customFormat="1" ht="23.25">
      <c r="A56" s="32"/>
      <c r="B56" s="32"/>
      <c r="E56" s="41"/>
      <c r="F56" s="41"/>
    </row>
    <row r="57" spans="1:6" s="9" customFormat="1" ht="23.25">
      <c r="A57" s="32"/>
      <c r="B57" s="32"/>
      <c r="E57" s="41"/>
      <c r="F57" s="41"/>
    </row>
    <row r="58" spans="1:6" s="9" customFormat="1" ht="23.25">
      <c r="A58" s="32"/>
      <c r="B58" s="32"/>
      <c r="E58" s="41"/>
      <c r="F58" s="41"/>
    </row>
    <row r="59" spans="1:6" s="9" customFormat="1" ht="23.25">
      <c r="A59" s="32"/>
      <c r="B59" s="32"/>
      <c r="E59" s="41"/>
      <c r="F59" s="41"/>
    </row>
    <row r="60" spans="1:6" s="9" customFormat="1" ht="23.25">
      <c r="A60" s="32"/>
      <c r="B60" s="32"/>
      <c r="E60" s="41"/>
      <c r="F60" s="41"/>
    </row>
    <row r="61" spans="1:6" s="9" customFormat="1" ht="23.25">
      <c r="A61" s="32"/>
      <c r="B61" s="32"/>
      <c r="E61" s="41"/>
      <c r="F61" s="41"/>
    </row>
    <row r="62" spans="1:6" s="9" customFormat="1" ht="23.25">
      <c r="A62" s="32"/>
      <c r="B62" s="32"/>
      <c r="E62" s="41"/>
      <c r="F62" s="41"/>
    </row>
    <row r="63" spans="1:6" s="9" customFormat="1" ht="23.25">
      <c r="A63" s="32"/>
      <c r="B63" s="32"/>
      <c r="E63" s="41"/>
      <c r="F63" s="41"/>
    </row>
    <row r="64" spans="1:6" s="9" customFormat="1" ht="23.25">
      <c r="A64" s="32"/>
      <c r="B64" s="32"/>
      <c r="E64" s="41"/>
      <c r="F64" s="41"/>
    </row>
    <row r="65" spans="1:6" s="9" customFormat="1" ht="23.25">
      <c r="A65" s="32"/>
      <c r="B65" s="32"/>
      <c r="E65" s="41"/>
      <c r="F65" s="41"/>
    </row>
    <row r="66" spans="1:6" s="9" customFormat="1" ht="23.25">
      <c r="A66" s="32"/>
      <c r="B66" s="32"/>
      <c r="E66" s="41"/>
      <c r="F66" s="41"/>
    </row>
    <row r="67" spans="1:6" s="9" customFormat="1" ht="23.25">
      <c r="A67" s="32"/>
      <c r="B67" s="32"/>
      <c r="E67" s="41"/>
      <c r="F67" s="41"/>
    </row>
    <row r="68" spans="1:6" s="9" customFormat="1" ht="23.25">
      <c r="A68" s="32"/>
      <c r="B68" s="32"/>
      <c r="E68" s="41"/>
      <c r="F68" s="41"/>
    </row>
    <row r="69" spans="1:6" s="9" customFormat="1" ht="23.25">
      <c r="A69" s="32"/>
      <c r="B69" s="32"/>
      <c r="E69" s="41"/>
      <c r="F69" s="41"/>
    </row>
    <row r="70" spans="1:6" s="9" customFormat="1" ht="23.25">
      <c r="A70" s="32"/>
      <c r="B70" s="32"/>
      <c r="E70" s="41"/>
      <c r="F70" s="41"/>
    </row>
    <row r="71" spans="1:6" s="9" customFormat="1" ht="23.25">
      <c r="A71" s="32"/>
      <c r="B71" s="32"/>
      <c r="E71" s="41"/>
      <c r="F71" s="41"/>
    </row>
    <row r="72" spans="1:6" s="9" customFormat="1" ht="23.25">
      <c r="A72" s="32"/>
      <c r="B72" s="32"/>
      <c r="E72" s="41"/>
      <c r="F72" s="41"/>
    </row>
    <row r="73" spans="1:6" s="9" customFormat="1" ht="23.25">
      <c r="A73" s="32"/>
      <c r="B73" s="32"/>
      <c r="E73" s="41"/>
      <c r="F73" s="41"/>
    </row>
    <row r="74" spans="1:6" s="9" customFormat="1" ht="23.25">
      <c r="A74" s="32"/>
      <c r="B74" s="32"/>
      <c r="E74" s="41"/>
      <c r="F74" s="41"/>
    </row>
    <row r="75" spans="1:6" s="9" customFormat="1" ht="23.25">
      <c r="A75" s="32"/>
      <c r="B75" s="32"/>
      <c r="E75" s="41"/>
      <c r="F75" s="41"/>
    </row>
    <row r="76" spans="1:6" s="9" customFormat="1" ht="23.25">
      <c r="A76" s="32"/>
      <c r="B76" s="32"/>
      <c r="E76" s="41"/>
      <c r="F76" s="41"/>
    </row>
    <row r="77" spans="1:6" s="9" customFormat="1" ht="23.25">
      <c r="A77" s="32"/>
      <c r="B77" s="32"/>
      <c r="E77" s="41"/>
      <c r="F77" s="41"/>
    </row>
    <row r="78" spans="1:6" s="9" customFormat="1" ht="23.25">
      <c r="A78" s="32"/>
      <c r="B78" s="32"/>
      <c r="E78" s="41"/>
      <c r="F78" s="41"/>
    </row>
    <row r="79" spans="1:6" s="9" customFormat="1" ht="23.25">
      <c r="A79" s="32"/>
      <c r="B79" s="32"/>
      <c r="E79" s="41"/>
      <c r="F79" s="41"/>
    </row>
    <row r="80" spans="1:6" s="9" customFormat="1" ht="23.25">
      <c r="A80" s="32"/>
      <c r="B80" s="32"/>
      <c r="E80" s="41"/>
      <c r="F80" s="41"/>
    </row>
    <row r="81" spans="1:6" s="9" customFormat="1" ht="23.25">
      <c r="A81" s="32"/>
      <c r="B81" s="32"/>
      <c r="E81" s="41"/>
      <c r="F81" s="41"/>
    </row>
    <row r="82" spans="1:6" s="9" customFormat="1" ht="23.25">
      <c r="A82" s="32"/>
      <c r="B82" s="32"/>
      <c r="E82" s="41"/>
      <c r="F82" s="41"/>
    </row>
    <row r="83" spans="1:6" s="9" customFormat="1" ht="23.25">
      <c r="A83" s="32"/>
      <c r="B83" s="32"/>
      <c r="E83" s="41"/>
      <c r="F83" s="41"/>
    </row>
    <row r="84" spans="1:6" s="9" customFormat="1" ht="23.25">
      <c r="A84" s="32"/>
      <c r="B84" s="32"/>
      <c r="E84" s="41"/>
      <c r="F84" s="41"/>
    </row>
    <row r="85" spans="1:6" s="9" customFormat="1" ht="23.25">
      <c r="A85" s="32"/>
      <c r="B85" s="32"/>
      <c r="E85" s="41"/>
      <c r="F85" s="41"/>
    </row>
    <row r="86" spans="1:6" s="9" customFormat="1" ht="23.25">
      <c r="A86" s="32"/>
      <c r="B86" s="32"/>
      <c r="E86" s="41"/>
      <c r="F86" s="41"/>
    </row>
    <row r="87" spans="1:6" s="9" customFormat="1" ht="23.25">
      <c r="A87" s="32"/>
      <c r="B87" s="32"/>
      <c r="E87" s="41"/>
      <c r="F87" s="41"/>
    </row>
    <row r="88" spans="1:6" s="9" customFormat="1" ht="23.25">
      <c r="A88" s="32"/>
      <c r="B88" s="32"/>
      <c r="E88" s="41"/>
      <c r="F88" s="41"/>
    </row>
    <row r="89" spans="1:6" s="9" customFormat="1" ht="23.25">
      <c r="A89" s="32"/>
      <c r="B89" s="32"/>
      <c r="E89" s="41"/>
      <c r="F89" s="41"/>
    </row>
    <row r="90" spans="1:6" s="9" customFormat="1" ht="23.25">
      <c r="A90" s="32"/>
      <c r="B90" s="32"/>
      <c r="E90" s="41"/>
      <c r="F90" s="41"/>
    </row>
    <row r="91" spans="1:6" s="9" customFormat="1" ht="23.25">
      <c r="A91" s="32"/>
      <c r="B91" s="32"/>
      <c r="E91" s="41"/>
      <c r="F91" s="41"/>
    </row>
    <row r="92" spans="1:6" s="9" customFormat="1" ht="23.25">
      <c r="A92" s="32"/>
      <c r="B92" s="32"/>
      <c r="E92" s="41"/>
      <c r="F92" s="41"/>
    </row>
    <row r="93" spans="1:6" s="9" customFormat="1" ht="23.25">
      <c r="A93" s="32"/>
      <c r="B93" s="32"/>
      <c r="E93" s="41"/>
      <c r="F93" s="41"/>
    </row>
    <row r="94" spans="1:6" s="9" customFormat="1" ht="23.25">
      <c r="A94" s="32"/>
      <c r="B94" s="32"/>
      <c r="E94" s="41"/>
      <c r="F94" s="41"/>
    </row>
    <row r="95" spans="1:6" s="9" customFormat="1" ht="23.25">
      <c r="A95" s="32"/>
      <c r="B95" s="32"/>
      <c r="E95" s="41"/>
      <c r="F95" s="41"/>
    </row>
    <row r="96" spans="1:6" s="9" customFormat="1" ht="23.25">
      <c r="A96" s="32"/>
      <c r="B96" s="32"/>
      <c r="E96" s="41"/>
      <c r="F96" s="41"/>
    </row>
    <row r="97" spans="1:6" s="9" customFormat="1" ht="23.25">
      <c r="A97" s="32"/>
      <c r="B97" s="32"/>
      <c r="E97" s="41"/>
      <c r="F97" s="41"/>
    </row>
    <row r="98" spans="1:6" s="9" customFormat="1" ht="23.25">
      <c r="A98" s="32"/>
      <c r="B98" s="32"/>
      <c r="E98" s="41"/>
      <c r="F98" s="41"/>
    </row>
    <row r="99" spans="1:6" s="9" customFormat="1" ht="23.25">
      <c r="A99" s="32"/>
      <c r="B99" s="32"/>
      <c r="E99" s="41"/>
      <c r="F99" s="41"/>
    </row>
    <row r="100" spans="1:6" s="9" customFormat="1" ht="23.25">
      <c r="A100" s="32"/>
      <c r="B100" s="32"/>
      <c r="E100" s="41"/>
      <c r="F100" s="41"/>
    </row>
    <row r="101" spans="1:6" s="9" customFormat="1" ht="23.25">
      <c r="A101" s="32"/>
      <c r="B101" s="32"/>
      <c r="E101" s="41"/>
      <c r="F101" s="41"/>
    </row>
    <row r="102" spans="1:6" s="9" customFormat="1" ht="23.25">
      <c r="A102" s="32"/>
      <c r="B102" s="32"/>
      <c r="E102" s="41"/>
      <c r="F102" s="41"/>
    </row>
    <row r="103" spans="1:6" s="9" customFormat="1" ht="23.25">
      <c r="A103" s="32"/>
      <c r="B103" s="32"/>
      <c r="E103" s="41"/>
      <c r="F103" s="41"/>
    </row>
    <row r="104" spans="1:6" s="9" customFormat="1" ht="23.25">
      <c r="A104" s="32"/>
      <c r="B104" s="32"/>
      <c r="E104" s="41"/>
      <c r="F104" s="41"/>
    </row>
    <row r="105" spans="1:6" s="9" customFormat="1" ht="23.25">
      <c r="A105" s="32"/>
      <c r="B105" s="32"/>
      <c r="E105" s="41"/>
      <c r="F105" s="41"/>
    </row>
    <row r="106" spans="1:6" s="9" customFormat="1" ht="23.25">
      <c r="A106" s="32"/>
      <c r="B106" s="32"/>
      <c r="E106" s="41"/>
      <c r="F106" s="41"/>
    </row>
    <row r="107" spans="1:6" s="9" customFormat="1" ht="23.25">
      <c r="A107" s="32"/>
      <c r="B107" s="32"/>
      <c r="E107" s="41"/>
      <c r="F107" s="41"/>
    </row>
    <row r="108" spans="1:6" s="9" customFormat="1" ht="23.25">
      <c r="A108" s="32"/>
      <c r="B108" s="32"/>
      <c r="E108" s="41"/>
      <c r="F108" s="41"/>
    </row>
    <row r="109" spans="1:6" s="9" customFormat="1" ht="23.25">
      <c r="A109" s="32"/>
      <c r="B109" s="32"/>
      <c r="E109" s="41"/>
      <c r="F109" s="41"/>
    </row>
    <row r="110" spans="1:6" s="9" customFormat="1" ht="23.25">
      <c r="A110" s="32"/>
      <c r="B110" s="32"/>
      <c r="E110" s="41"/>
      <c r="F110" s="41"/>
    </row>
    <row r="111" spans="1:6" s="9" customFormat="1" ht="23.25">
      <c r="A111" s="32"/>
      <c r="B111" s="32"/>
      <c r="E111" s="41"/>
      <c r="F111" s="41"/>
    </row>
    <row r="112" spans="1:6" s="9" customFormat="1" ht="23.25">
      <c r="A112" s="32"/>
      <c r="B112" s="32"/>
      <c r="E112" s="41"/>
      <c r="F112" s="41"/>
    </row>
    <row r="113" spans="1:6" s="9" customFormat="1" ht="23.25">
      <c r="A113" s="32"/>
      <c r="B113" s="32"/>
      <c r="E113" s="41"/>
      <c r="F113" s="41"/>
    </row>
    <row r="114" spans="1:6" s="9" customFormat="1" ht="23.25">
      <c r="A114" s="32"/>
      <c r="B114" s="32"/>
      <c r="E114" s="41"/>
      <c r="F114" s="41"/>
    </row>
    <row r="115" spans="1:6" s="9" customFormat="1" ht="23.25">
      <c r="A115" s="32"/>
      <c r="B115" s="32"/>
      <c r="E115" s="41"/>
      <c r="F115" s="41"/>
    </row>
    <row r="116" spans="1:6" s="9" customFormat="1" ht="23.25">
      <c r="A116" s="32"/>
      <c r="B116" s="32"/>
      <c r="E116" s="41"/>
      <c r="F116" s="41"/>
    </row>
    <row r="117" spans="1:6" s="9" customFormat="1" ht="23.25">
      <c r="A117" s="32"/>
      <c r="B117" s="32"/>
      <c r="E117" s="41"/>
      <c r="F117" s="41"/>
    </row>
    <row r="118" spans="1:6" s="9" customFormat="1" ht="23.25">
      <c r="A118" s="32"/>
      <c r="B118" s="32"/>
      <c r="E118" s="41"/>
      <c r="F118" s="41"/>
    </row>
    <row r="119" spans="1:6" s="9" customFormat="1" ht="23.25">
      <c r="A119" s="32"/>
      <c r="B119" s="32"/>
      <c r="E119" s="41"/>
      <c r="F119" s="41"/>
    </row>
    <row r="120" spans="1:6" s="9" customFormat="1" ht="23.25">
      <c r="A120" s="32"/>
      <c r="B120" s="32"/>
      <c r="E120" s="41"/>
      <c r="F120" s="41"/>
    </row>
    <row r="121" spans="1:6" s="9" customFormat="1" ht="23.25">
      <c r="A121" s="32"/>
      <c r="B121" s="32"/>
      <c r="E121" s="41"/>
      <c r="F121" s="41"/>
    </row>
    <row r="122" spans="1:6" s="9" customFormat="1" ht="23.25">
      <c r="A122" s="32"/>
      <c r="B122" s="32"/>
      <c r="E122" s="41"/>
      <c r="F122" s="41"/>
    </row>
    <row r="123" spans="1:6" s="9" customFormat="1" ht="23.25">
      <c r="A123" s="32"/>
      <c r="B123" s="32"/>
      <c r="E123" s="41"/>
      <c r="F123" s="41"/>
    </row>
    <row r="124" spans="1:6" s="9" customFormat="1" ht="23.25">
      <c r="A124" s="32"/>
      <c r="B124" s="32"/>
      <c r="E124" s="41"/>
      <c r="F124" s="41"/>
    </row>
    <row r="125" spans="1:6" s="9" customFormat="1" ht="23.25">
      <c r="A125" s="32"/>
      <c r="B125" s="32"/>
      <c r="E125" s="41"/>
      <c r="F125" s="41"/>
    </row>
    <row r="126" spans="1:6" s="9" customFormat="1" ht="23.25">
      <c r="A126" s="32"/>
      <c r="B126" s="32"/>
      <c r="E126" s="41"/>
      <c r="F126" s="41"/>
    </row>
    <row r="127" spans="1:6" s="9" customFormat="1" ht="23.25">
      <c r="A127" s="32"/>
      <c r="B127" s="32"/>
      <c r="E127" s="41"/>
      <c r="F127" s="41"/>
    </row>
    <row r="128" spans="1:6" s="9" customFormat="1" ht="23.25">
      <c r="A128" s="32"/>
      <c r="B128" s="32"/>
      <c r="E128" s="41"/>
      <c r="F128" s="41"/>
    </row>
    <row r="129" spans="1:6" s="9" customFormat="1" ht="23.25">
      <c r="A129" s="32"/>
      <c r="B129" s="32"/>
      <c r="E129" s="41"/>
      <c r="F129" s="41"/>
    </row>
    <row r="130" spans="1:6" s="9" customFormat="1" ht="23.25">
      <c r="A130" s="32"/>
      <c r="B130" s="32"/>
      <c r="E130" s="41"/>
      <c r="F130" s="41"/>
    </row>
    <row r="131" spans="1:6" s="9" customFormat="1" ht="23.25">
      <c r="A131" s="32"/>
      <c r="B131" s="32"/>
      <c r="E131" s="41"/>
      <c r="F131" s="41"/>
    </row>
    <row r="132" spans="1:6" s="9" customFormat="1" ht="23.25">
      <c r="A132" s="32"/>
      <c r="B132" s="32"/>
      <c r="E132" s="41"/>
      <c r="F132" s="41"/>
    </row>
    <row r="133" spans="1:6" s="9" customFormat="1" ht="23.25">
      <c r="A133" s="32"/>
      <c r="B133" s="32"/>
      <c r="E133" s="41"/>
      <c r="F133" s="41"/>
    </row>
    <row r="134" spans="1:6" s="9" customFormat="1" ht="23.25">
      <c r="A134" s="32"/>
      <c r="B134" s="32"/>
      <c r="E134" s="41"/>
      <c r="F134" s="41"/>
    </row>
    <row r="135" spans="1:6" s="9" customFormat="1" ht="23.25">
      <c r="A135" s="32"/>
      <c r="B135" s="32"/>
      <c r="E135" s="41"/>
      <c r="F135" s="41"/>
    </row>
    <row r="136" spans="1:6" s="9" customFormat="1" ht="23.25">
      <c r="A136" s="32"/>
      <c r="B136" s="32"/>
      <c r="E136" s="41"/>
      <c r="F136" s="41"/>
    </row>
    <row r="137" spans="1:6" s="9" customFormat="1" ht="23.25">
      <c r="A137" s="32"/>
      <c r="B137" s="32"/>
      <c r="E137" s="41"/>
      <c r="F137" s="41"/>
    </row>
    <row r="138" spans="1:6" s="9" customFormat="1" ht="23.25">
      <c r="A138" s="32"/>
      <c r="B138" s="32"/>
      <c r="E138" s="41"/>
      <c r="F138" s="41"/>
    </row>
    <row r="139" spans="1:6" s="9" customFormat="1" ht="23.25">
      <c r="A139" s="32"/>
      <c r="B139" s="32"/>
      <c r="E139" s="41"/>
      <c r="F139" s="41"/>
    </row>
    <row r="140" spans="1:6" s="9" customFormat="1" ht="23.25">
      <c r="A140" s="32"/>
      <c r="B140" s="32"/>
      <c r="E140" s="41"/>
      <c r="F140" s="41"/>
    </row>
    <row r="141" spans="1:6" s="9" customFormat="1" ht="23.25">
      <c r="A141" s="32"/>
      <c r="B141" s="32"/>
      <c r="E141" s="41"/>
      <c r="F141" s="41"/>
    </row>
    <row r="142" spans="1:6" s="9" customFormat="1" ht="23.25">
      <c r="A142" s="32"/>
      <c r="B142" s="32"/>
      <c r="E142" s="41"/>
      <c r="F142" s="41"/>
    </row>
    <row r="143" spans="1:6" s="9" customFormat="1" ht="23.25">
      <c r="A143" s="32"/>
      <c r="B143" s="32"/>
      <c r="E143" s="41"/>
      <c r="F143" s="41"/>
    </row>
    <row r="144" spans="1:6" s="9" customFormat="1" ht="23.25">
      <c r="A144" s="32"/>
      <c r="B144" s="32"/>
      <c r="E144" s="41"/>
      <c r="F144" s="41"/>
    </row>
    <row r="145" spans="1:6" s="9" customFormat="1" ht="23.25">
      <c r="A145" s="32"/>
      <c r="B145" s="32"/>
      <c r="E145" s="41"/>
      <c r="F145" s="41"/>
    </row>
    <row r="146" spans="1:6" s="9" customFormat="1" ht="23.25">
      <c r="A146" s="32"/>
      <c r="B146" s="32"/>
      <c r="E146" s="41"/>
      <c r="F146" s="41"/>
    </row>
    <row r="147" spans="1:6" s="9" customFormat="1" ht="23.25">
      <c r="A147" s="32"/>
      <c r="B147" s="32"/>
      <c r="E147" s="41"/>
      <c r="F147" s="41"/>
    </row>
    <row r="148" spans="1:6" s="9" customFormat="1" ht="23.25">
      <c r="A148" s="32"/>
      <c r="B148" s="32"/>
      <c r="E148" s="41"/>
      <c r="F148" s="41"/>
    </row>
    <row r="149" spans="1:6" s="9" customFormat="1" ht="23.25">
      <c r="A149" s="32"/>
      <c r="B149" s="32"/>
      <c r="E149" s="41"/>
      <c r="F149" s="41"/>
    </row>
    <row r="150" spans="1:6" s="9" customFormat="1" ht="23.25">
      <c r="A150" s="32"/>
      <c r="B150" s="32"/>
      <c r="E150" s="41"/>
      <c r="F150" s="41"/>
    </row>
    <row r="151" spans="1:6" s="9" customFormat="1" ht="23.25">
      <c r="A151" s="32"/>
      <c r="B151" s="32"/>
      <c r="E151" s="41"/>
      <c r="F151" s="41"/>
    </row>
    <row r="152" spans="1:6" s="9" customFormat="1" ht="23.25">
      <c r="A152" s="32"/>
      <c r="B152" s="32"/>
      <c r="E152" s="41"/>
      <c r="F152" s="41"/>
    </row>
    <row r="153" spans="1:6" s="9" customFormat="1" ht="23.25">
      <c r="A153" s="32"/>
      <c r="B153" s="32"/>
      <c r="E153" s="41"/>
      <c r="F153" s="41"/>
    </row>
    <row r="154" spans="1:6" s="9" customFormat="1" ht="23.25">
      <c r="A154" s="32"/>
      <c r="B154" s="32"/>
      <c r="E154" s="41"/>
      <c r="F154" s="41"/>
    </row>
    <row r="155" spans="1:6" s="9" customFormat="1" ht="23.25">
      <c r="A155" s="32"/>
      <c r="B155" s="32"/>
      <c r="E155" s="41"/>
      <c r="F155" s="41"/>
    </row>
    <row r="156" spans="1:6" s="9" customFormat="1" ht="23.25">
      <c r="A156" s="32"/>
      <c r="B156" s="32"/>
      <c r="E156" s="41"/>
      <c r="F156" s="41"/>
    </row>
    <row r="157" spans="1:6" s="9" customFormat="1" ht="23.25">
      <c r="A157" s="32"/>
      <c r="B157" s="32"/>
      <c r="E157" s="41"/>
      <c r="F157" s="41"/>
    </row>
    <row r="158" spans="1:6" s="9" customFormat="1" ht="23.25">
      <c r="A158" s="32"/>
      <c r="B158" s="32"/>
      <c r="E158" s="41"/>
      <c r="F158" s="41"/>
    </row>
    <row r="159" spans="1:6" s="9" customFormat="1" ht="23.25">
      <c r="A159" s="32"/>
      <c r="B159" s="32"/>
      <c r="E159" s="41"/>
      <c r="F159" s="41"/>
    </row>
    <row r="160" spans="1:6" s="9" customFormat="1" ht="23.25">
      <c r="A160" s="32"/>
      <c r="B160" s="32"/>
      <c r="E160" s="41"/>
      <c r="F160" s="41"/>
    </row>
    <row r="161" spans="1:6" s="9" customFormat="1" ht="23.25">
      <c r="A161" s="32"/>
      <c r="B161" s="32"/>
      <c r="E161" s="41"/>
      <c r="F161" s="41"/>
    </row>
    <row r="162" spans="1:6" s="9" customFormat="1" ht="23.25">
      <c r="A162" s="32"/>
      <c r="B162" s="32"/>
      <c r="E162" s="41"/>
      <c r="F162" s="41"/>
    </row>
    <row r="163" spans="1:6" s="9" customFormat="1" ht="23.25">
      <c r="A163" s="32"/>
      <c r="B163" s="32"/>
      <c r="E163" s="41"/>
      <c r="F163" s="41"/>
    </row>
    <row r="164" spans="1:6" s="9" customFormat="1" ht="23.25">
      <c r="A164" s="32"/>
      <c r="B164" s="32"/>
      <c r="E164" s="41"/>
      <c r="F164" s="41"/>
    </row>
    <row r="165" spans="1:6" s="9" customFormat="1" ht="23.25">
      <c r="A165" s="32"/>
      <c r="B165" s="32"/>
      <c r="E165" s="41"/>
      <c r="F165" s="41"/>
    </row>
    <row r="166" spans="1:6" s="9" customFormat="1" ht="23.25">
      <c r="A166" s="32"/>
      <c r="B166" s="32"/>
      <c r="E166" s="41"/>
      <c r="F166" s="41"/>
    </row>
    <row r="167" spans="1:6" s="9" customFormat="1" ht="23.25">
      <c r="A167" s="32"/>
      <c r="B167" s="32"/>
      <c r="E167" s="41"/>
      <c r="F167" s="41"/>
    </row>
    <row r="168" spans="1:6" s="9" customFormat="1" ht="23.25">
      <c r="A168" s="32"/>
      <c r="B168" s="32"/>
      <c r="E168" s="41"/>
      <c r="F168" s="41"/>
    </row>
    <row r="169" spans="1:6" s="9" customFormat="1" ht="23.25">
      <c r="A169" s="32"/>
      <c r="B169" s="32"/>
      <c r="E169" s="41"/>
      <c r="F169" s="41"/>
    </row>
    <row r="170" spans="1:6" s="9" customFormat="1" ht="23.25">
      <c r="A170" s="32"/>
      <c r="B170" s="32"/>
      <c r="E170" s="41"/>
      <c r="F170" s="41"/>
    </row>
    <row r="171" spans="1:6" s="9" customFormat="1" ht="23.25">
      <c r="A171" s="32"/>
      <c r="B171" s="32"/>
      <c r="E171" s="41"/>
      <c r="F171" s="41"/>
    </row>
    <row r="172" spans="1:6" s="9" customFormat="1" ht="23.25">
      <c r="A172" s="32"/>
      <c r="B172" s="32"/>
      <c r="E172" s="41"/>
      <c r="F172" s="41"/>
    </row>
    <row r="173" spans="1:6" s="9" customFormat="1" ht="23.25">
      <c r="A173" s="32"/>
      <c r="B173" s="32"/>
      <c r="E173" s="41"/>
      <c r="F173" s="41"/>
    </row>
    <row r="174" spans="1:6" s="9" customFormat="1" ht="23.25">
      <c r="A174" s="32"/>
      <c r="B174" s="32"/>
      <c r="E174" s="41"/>
      <c r="F174" s="41"/>
    </row>
    <row r="175" spans="1:6" s="9" customFormat="1" ht="23.25">
      <c r="A175" s="32"/>
      <c r="B175" s="32"/>
      <c r="E175" s="41"/>
      <c r="F175" s="41"/>
    </row>
    <row r="176" spans="1:6" s="9" customFormat="1" ht="23.25">
      <c r="A176" s="32"/>
      <c r="B176" s="32"/>
      <c r="E176" s="41"/>
      <c r="F176" s="41"/>
    </row>
    <row r="177" spans="1:6" s="9" customFormat="1" ht="23.25">
      <c r="A177" s="32"/>
      <c r="B177" s="32"/>
      <c r="E177" s="41"/>
      <c r="F177" s="41"/>
    </row>
    <row r="178" spans="1:6" s="9" customFormat="1" ht="23.25">
      <c r="A178" s="32"/>
      <c r="B178" s="32"/>
      <c r="E178" s="41"/>
      <c r="F178" s="41"/>
    </row>
    <row r="179" spans="1:6" s="9" customFormat="1" ht="23.25">
      <c r="A179" s="32"/>
      <c r="B179" s="32"/>
      <c r="E179" s="41"/>
      <c r="F179" s="41"/>
    </row>
    <row r="180" spans="1:6" s="9" customFormat="1" ht="23.25">
      <c r="A180" s="32"/>
      <c r="B180" s="32"/>
      <c r="E180" s="41"/>
      <c r="F180" s="41"/>
    </row>
    <row r="181" spans="1:6" s="9" customFormat="1" ht="23.25">
      <c r="A181" s="32"/>
      <c r="B181" s="32"/>
      <c r="E181" s="41"/>
      <c r="F181" s="41"/>
    </row>
    <row r="182" spans="1:6" s="9" customFormat="1" ht="23.25">
      <c r="A182" s="32"/>
      <c r="B182" s="32"/>
      <c r="E182" s="41"/>
      <c r="F182" s="41"/>
    </row>
    <row r="183" spans="1:6" s="9" customFormat="1" ht="23.25">
      <c r="A183" s="32"/>
      <c r="B183" s="32"/>
      <c r="E183" s="41"/>
      <c r="F183" s="41"/>
    </row>
    <row r="184" spans="1:6" s="9" customFormat="1" ht="23.25">
      <c r="A184" s="32"/>
      <c r="B184" s="32"/>
      <c r="E184" s="41"/>
      <c r="F184" s="41"/>
    </row>
    <row r="185" spans="1:6" s="9" customFormat="1" ht="23.25">
      <c r="A185" s="32"/>
      <c r="B185" s="32"/>
      <c r="E185" s="41"/>
      <c r="F185" s="41"/>
    </row>
    <row r="186" spans="1:6" s="9" customFormat="1" ht="23.25">
      <c r="A186" s="32"/>
      <c r="B186" s="32"/>
      <c r="E186" s="41"/>
      <c r="F186" s="41"/>
    </row>
    <row r="187" spans="1:6" s="9" customFormat="1" ht="23.25">
      <c r="A187" s="32"/>
      <c r="B187" s="32"/>
      <c r="E187" s="41"/>
      <c r="F187" s="41"/>
    </row>
    <row r="188" spans="1:6" s="9" customFormat="1" ht="23.25">
      <c r="A188" s="32"/>
      <c r="B188" s="32"/>
      <c r="E188" s="41"/>
      <c r="F188" s="41"/>
    </row>
    <row r="189" spans="1:6" s="9" customFormat="1" ht="23.25">
      <c r="A189" s="32"/>
      <c r="B189" s="32"/>
      <c r="E189" s="41"/>
      <c r="F189" s="41"/>
    </row>
    <row r="190" spans="1:6" s="9" customFormat="1" ht="23.25">
      <c r="A190" s="32"/>
      <c r="B190" s="32"/>
      <c r="E190" s="41"/>
      <c r="F190" s="41"/>
    </row>
    <row r="191" spans="1:6" s="9" customFormat="1" ht="23.25">
      <c r="A191" s="32"/>
      <c r="B191" s="32"/>
      <c r="E191" s="41"/>
      <c r="F191" s="41"/>
    </row>
    <row r="192" spans="1:6" s="9" customFormat="1" ht="23.25">
      <c r="A192" s="32"/>
      <c r="B192" s="32"/>
      <c r="E192" s="41"/>
      <c r="F192" s="41"/>
    </row>
    <row r="193" spans="1:6" s="9" customFormat="1" ht="23.25">
      <c r="A193" s="32"/>
      <c r="B193" s="32"/>
      <c r="E193" s="41"/>
      <c r="F193" s="41"/>
    </row>
    <row r="194" spans="1:6" s="9" customFormat="1" ht="23.25">
      <c r="A194" s="32"/>
      <c r="B194" s="32"/>
      <c r="E194" s="41"/>
      <c r="F194" s="41"/>
    </row>
    <row r="195" spans="1:6" s="9" customFormat="1" ht="23.25">
      <c r="A195" s="32"/>
      <c r="B195" s="32"/>
      <c r="E195" s="41"/>
      <c r="F195" s="41"/>
    </row>
    <row r="196" spans="1:6" s="9" customFormat="1" ht="23.25">
      <c r="A196" s="32"/>
      <c r="B196" s="32"/>
      <c r="E196" s="41"/>
      <c r="F196" s="41"/>
    </row>
    <row r="197" spans="1:6" s="9" customFormat="1" ht="23.25">
      <c r="A197" s="32"/>
      <c r="B197" s="32"/>
      <c r="E197" s="41"/>
      <c r="F197" s="41"/>
    </row>
    <row r="198" spans="1:6" s="9" customFormat="1" ht="23.25">
      <c r="A198" s="32"/>
      <c r="B198" s="32"/>
      <c r="E198" s="41"/>
      <c r="F198" s="41"/>
    </row>
    <row r="199" spans="1:6" s="9" customFormat="1" ht="23.25">
      <c r="A199" s="32"/>
      <c r="B199" s="32"/>
      <c r="E199" s="41"/>
      <c r="F199" s="41"/>
    </row>
    <row r="200" spans="1:6" s="9" customFormat="1" ht="23.25">
      <c r="A200" s="32"/>
      <c r="B200" s="32"/>
      <c r="E200" s="41"/>
      <c r="F200" s="41"/>
    </row>
    <row r="201" spans="1:6" s="9" customFormat="1" ht="23.25">
      <c r="A201" s="32"/>
      <c r="B201" s="32"/>
      <c r="E201" s="41"/>
      <c r="F201" s="41"/>
    </row>
    <row r="202" spans="1:6" s="9" customFormat="1" ht="23.25">
      <c r="A202" s="32"/>
      <c r="B202" s="32"/>
      <c r="E202" s="41"/>
      <c r="F202" s="41"/>
    </row>
    <row r="203" spans="1:6" s="9" customFormat="1" ht="23.25">
      <c r="A203" s="32"/>
      <c r="B203" s="32"/>
      <c r="E203" s="41"/>
      <c r="F203" s="41"/>
    </row>
    <row r="204" spans="1:6" s="9" customFormat="1" ht="23.25">
      <c r="A204" s="32"/>
      <c r="B204" s="32"/>
      <c r="E204" s="41"/>
      <c r="F204" s="41"/>
    </row>
    <row r="205" spans="1:6" s="9" customFormat="1" ht="23.25">
      <c r="A205" s="32"/>
      <c r="B205" s="32"/>
      <c r="E205" s="41"/>
      <c r="F205" s="41"/>
    </row>
    <row r="206" spans="1:6" s="9" customFormat="1" ht="23.25">
      <c r="A206" s="32"/>
      <c r="B206" s="32"/>
      <c r="E206" s="41"/>
      <c r="F206" s="41"/>
    </row>
    <row r="207" spans="1:6" s="9" customFormat="1" ht="23.25">
      <c r="A207" s="32"/>
      <c r="B207" s="32"/>
      <c r="E207" s="41"/>
      <c r="F207" s="41"/>
    </row>
    <row r="208" spans="1:6" s="9" customFormat="1" ht="23.25">
      <c r="A208" s="32"/>
      <c r="B208" s="32"/>
      <c r="E208" s="41"/>
      <c r="F208" s="41"/>
    </row>
    <row r="209" spans="1:6" s="9" customFormat="1" ht="23.25">
      <c r="A209" s="32"/>
      <c r="B209" s="32"/>
      <c r="E209" s="41"/>
      <c r="F209" s="41"/>
    </row>
    <row r="210" spans="1:6" s="9" customFormat="1" ht="23.25">
      <c r="A210" s="32"/>
      <c r="B210" s="32"/>
      <c r="E210" s="41"/>
      <c r="F210" s="41"/>
    </row>
    <row r="211" spans="1:6" s="9" customFormat="1" ht="23.25">
      <c r="A211" s="32"/>
      <c r="B211" s="32"/>
      <c r="E211" s="41"/>
      <c r="F211" s="41"/>
    </row>
    <row r="212" spans="1:6" s="9" customFormat="1" ht="23.25">
      <c r="A212" s="32"/>
      <c r="B212" s="32"/>
      <c r="E212" s="41"/>
      <c r="F212" s="41"/>
    </row>
    <row r="213" spans="1:6" s="9" customFormat="1" ht="23.25">
      <c r="A213" s="32"/>
      <c r="B213" s="32"/>
      <c r="E213" s="41"/>
      <c r="F213" s="41"/>
    </row>
    <row r="214" spans="1:6" s="9" customFormat="1" ht="23.25">
      <c r="A214" s="32"/>
      <c r="B214" s="32"/>
      <c r="E214" s="41"/>
      <c r="F214" s="41"/>
    </row>
    <row r="215" spans="1:6" s="9" customFormat="1" ht="23.25">
      <c r="A215" s="32"/>
      <c r="B215" s="32"/>
      <c r="E215" s="41"/>
      <c r="F215" s="41"/>
    </row>
    <row r="216" spans="1:6" s="9" customFormat="1" ht="23.25">
      <c r="A216" s="32"/>
      <c r="B216" s="32"/>
      <c r="E216" s="41"/>
      <c r="F216" s="41"/>
    </row>
    <row r="217" spans="1:6" s="9" customFormat="1" ht="23.25">
      <c r="A217" s="32"/>
      <c r="B217" s="32"/>
      <c r="E217" s="41"/>
      <c r="F217" s="41"/>
    </row>
    <row r="218" spans="1:6" s="9" customFormat="1" ht="23.25">
      <c r="A218" s="32"/>
      <c r="B218" s="32"/>
      <c r="E218" s="41"/>
      <c r="F218" s="41"/>
    </row>
    <row r="219" spans="1:6" s="9" customFormat="1" ht="23.25">
      <c r="A219" s="32"/>
      <c r="B219" s="32"/>
      <c r="E219" s="41"/>
      <c r="F219" s="41"/>
    </row>
    <row r="220" spans="1:6" s="9" customFormat="1" ht="23.25">
      <c r="A220" s="32"/>
      <c r="B220" s="32"/>
      <c r="E220" s="41"/>
      <c r="F220" s="41"/>
    </row>
    <row r="221" spans="1:6" s="9" customFormat="1" ht="23.25">
      <c r="A221" s="32"/>
      <c r="B221" s="32"/>
      <c r="E221" s="41"/>
      <c r="F221" s="41"/>
    </row>
    <row r="222" spans="1:6" s="9" customFormat="1" ht="23.25">
      <c r="A222" s="32"/>
      <c r="B222" s="32"/>
      <c r="E222" s="41"/>
      <c r="F222" s="41"/>
    </row>
    <row r="223" spans="1:6" s="9" customFormat="1" ht="23.25">
      <c r="A223" s="32"/>
      <c r="B223" s="32"/>
      <c r="E223" s="41"/>
      <c r="F223" s="41"/>
    </row>
    <row r="224" spans="1:6" s="9" customFormat="1" ht="23.25">
      <c r="A224" s="32"/>
      <c r="B224" s="32"/>
      <c r="E224" s="41"/>
      <c r="F224" s="41"/>
    </row>
    <row r="225" spans="1:6" s="9" customFormat="1" ht="23.25">
      <c r="A225" s="32"/>
      <c r="B225" s="32"/>
      <c r="E225" s="41"/>
      <c r="F225" s="41"/>
    </row>
    <row r="226" spans="1:6" s="9" customFormat="1" ht="23.25">
      <c r="A226" s="32"/>
      <c r="B226" s="32"/>
      <c r="E226" s="41"/>
      <c r="F226" s="41"/>
    </row>
    <row r="227" spans="1:6" s="9" customFormat="1" ht="23.25">
      <c r="A227" s="32"/>
      <c r="B227" s="32"/>
      <c r="E227" s="41"/>
      <c r="F227" s="41"/>
    </row>
    <row r="228" spans="1:6" s="9" customFormat="1" ht="23.25">
      <c r="A228" s="32"/>
      <c r="B228" s="32"/>
      <c r="E228" s="41"/>
      <c r="F228" s="41"/>
    </row>
    <row r="229" spans="1:6" s="9" customFormat="1" ht="23.25">
      <c r="A229" s="32"/>
      <c r="B229" s="32"/>
      <c r="E229" s="41"/>
      <c r="F229" s="41"/>
    </row>
    <row r="230" spans="1:6" s="9" customFormat="1" ht="23.25">
      <c r="A230" s="32"/>
      <c r="B230" s="32"/>
      <c r="E230" s="41"/>
      <c r="F230" s="41"/>
    </row>
    <row r="231" spans="1:6" s="9" customFormat="1" ht="23.25">
      <c r="A231" s="32"/>
      <c r="B231" s="32"/>
      <c r="E231" s="41"/>
      <c r="F231" s="41"/>
    </row>
    <row r="232" spans="1:6" s="9" customFormat="1" ht="23.25">
      <c r="A232" s="32"/>
      <c r="B232" s="32"/>
      <c r="E232" s="41"/>
      <c r="F232" s="41"/>
    </row>
    <row r="233" spans="1:6" s="9" customFormat="1" ht="23.25">
      <c r="A233" s="32"/>
      <c r="B233" s="32"/>
      <c r="E233" s="41"/>
      <c r="F233" s="41"/>
    </row>
    <row r="234" spans="1:6" s="9" customFormat="1" ht="23.25">
      <c r="A234" s="32"/>
      <c r="B234" s="32"/>
      <c r="E234" s="41"/>
      <c r="F234" s="41"/>
    </row>
    <row r="235" spans="1:6" s="9" customFormat="1" ht="23.25">
      <c r="A235" s="32"/>
      <c r="B235" s="32"/>
      <c r="E235" s="41"/>
      <c r="F235" s="41"/>
    </row>
    <row r="236" spans="1:6" s="9" customFormat="1" ht="23.25">
      <c r="A236" s="32"/>
      <c r="B236" s="32"/>
      <c r="E236" s="41"/>
      <c r="F236" s="41"/>
    </row>
    <row r="237" spans="1:6" s="9" customFormat="1" ht="23.25">
      <c r="A237" s="32"/>
      <c r="B237" s="32"/>
      <c r="E237" s="41"/>
      <c r="F237" s="41"/>
    </row>
    <row r="238" spans="1:6" s="9" customFormat="1" ht="23.25">
      <c r="A238" s="32"/>
      <c r="B238" s="32"/>
      <c r="E238" s="41"/>
      <c r="F238" s="41"/>
    </row>
    <row r="239" spans="1:6" s="9" customFormat="1" ht="23.25">
      <c r="A239" s="32"/>
      <c r="B239" s="32"/>
      <c r="E239" s="41"/>
      <c r="F239" s="41"/>
    </row>
    <row r="240" spans="1:6" s="9" customFormat="1" ht="23.25">
      <c r="A240" s="32"/>
      <c r="B240" s="32"/>
      <c r="E240" s="41"/>
      <c r="F240" s="41"/>
    </row>
    <row r="241" spans="1:6" s="9" customFormat="1" ht="23.25">
      <c r="A241" s="32"/>
      <c r="B241" s="32"/>
      <c r="E241" s="41"/>
      <c r="F241" s="41"/>
    </row>
    <row r="242" spans="1:6" s="9" customFormat="1" ht="23.25">
      <c r="A242" s="32"/>
      <c r="B242" s="32"/>
      <c r="E242" s="41"/>
      <c r="F242" s="41"/>
    </row>
    <row r="243" spans="1:6" s="9" customFormat="1" ht="23.25">
      <c r="A243" s="32"/>
      <c r="B243" s="32"/>
      <c r="E243" s="41"/>
      <c r="F243" s="41"/>
    </row>
    <row r="244" spans="1:6" s="9" customFormat="1" ht="23.25">
      <c r="A244" s="32"/>
      <c r="B244" s="32"/>
      <c r="E244" s="41"/>
      <c r="F244" s="41"/>
    </row>
    <row r="245" spans="1:6" s="9" customFormat="1" ht="23.25">
      <c r="A245" s="32"/>
      <c r="B245" s="32"/>
      <c r="E245" s="41"/>
      <c r="F245" s="41"/>
    </row>
    <row r="246" spans="1:6" s="9" customFormat="1" ht="23.25">
      <c r="A246" s="32"/>
      <c r="B246" s="32"/>
      <c r="E246" s="41"/>
      <c r="F246" s="41"/>
    </row>
    <row r="247" spans="1:6" s="9" customFormat="1" ht="23.25">
      <c r="A247" s="32"/>
      <c r="B247" s="32"/>
      <c r="E247" s="41"/>
      <c r="F247" s="41"/>
    </row>
    <row r="248" spans="1:6" s="9" customFormat="1" ht="23.25">
      <c r="A248" s="32"/>
      <c r="B248" s="32"/>
      <c r="E248" s="41"/>
      <c r="F248" s="41"/>
    </row>
    <row r="249" spans="1:6" s="9" customFormat="1" ht="23.25">
      <c r="A249" s="32"/>
      <c r="B249" s="32"/>
      <c r="E249" s="41"/>
      <c r="F249" s="41"/>
    </row>
    <row r="250" spans="1:6" s="9" customFormat="1" ht="23.25">
      <c r="A250" s="32"/>
      <c r="B250" s="32"/>
      <c r="E250" s="41"/>
      <c r="F250" s="41"/>
    </row>
    <row r="251" spans="1:6" s="9" customFormat="1" ht="23.25">
      <c r="A251" s="32"/>
      <c r="B251" s="32"/>
      <c r="E251" s="41"/>
      <c r="F251" s="41"/>
    </row>
    <row r="252" spans="1:6" s="9" customFormat="1" ht="23.25">
      <c r="A252" s="32"/>
      <c r="B252" s="32"/>
      <c r="E252" s="41"/>
      <c r="F252" s="41"/>
    </row>
    <row r="253" spans="1:6" s="9" customFormat="1" ht="23.25">
      <c r="A253" s="32"/>
      <c r="B253" s="32"/>
      <c r="E253" s="41"/>
      <c r="F253" s="41"/>
    </row>
    <row r="254" spans="1:6" s="9" customFormat="1" ht="23.25">
      <c r="A254" s="32"/>
      <c r="B254" s="32"/>
      <c r="E254" s="41"/>
      <c r="F254" s="41"/>
    </row>
    <row r="255" spans="1:6" s="9" customFormat="1" ht="23.25">
      <c r="A255" s="32"/>
      <c r="B255" s="32"/>
      <c r="E255" s="41"/>
      <c r="F255" s="41"/>
    </row>
    <row r="256" spans="1:6" s="9" customFormat="1" ht="23.25">
      <c r="A256" s="32"/>
      <c r="B256" s="32"/>
      <c r="E256" s="41"/>
      <c r="F256" s="41"/>
    </row>
    <row r="257" spans="1:6" s="9" customFormat="1" ht="23.25">
      <c r="A257" s="32"/>
      <c r="B257" s="32"/>
      <c r="E257" s="41"/>
      <c r="F257" s="41"/>
    </row>
    <row r="258" spans="1:6" s="9" customFormat="1" ht="23.25">
      <c r="A258" s="32"/>
      <c r="B258" s="32"/>
      <c r="E258" s="41"/>
      <c r="F258" s="41"/>
    </row>
    <row r="259" spans="1:6" s="9" customFormat="1" ht="23.25">
      <c r="A259" s="32"/>
      <c r="B259" s="32"/>
      <c r="E259" s="41"/>
      <c r="F259" s="41"/>
    </row>
    <row r="260" spans="1:6" s="9" customFormat="1" ht="23.25">
      <c r="A260" s="32"/>
      <c r="B260" s="32"/>
      <c r="E260" s="41"/>
      <c r="F260" s="41"/>
    </row>
    <row r="261" spans="1:6" s="9" customFormat="1" ht="23.25">
      <c r="A261" s="32"/>
      <c r="B261" s="32"/>
      <c r="E261" s="41"/>
      <c r="F261" s="41"/>
    </row>
    <row r="262" spans="1:6" s="9" customFormat="1" ht="23.25">
      <c r="A262" s="32"/>
      <c r="B262" s="32"/>
      <c r="E262" s="41"/>
      <c r="F262" s="41"/>
    </row>
    <row r="263" spans="1:6" s="9" customFormat="1" ht="23.25">
      <c r="A263" s="32"/>
      <c r="B263" s="32"/>
      <c r="E263" s="41"/>
      <c r="F263" s="41"/>
    </row>
    <row r="264" spans="1:6" s="9" customFormat="1" ht="23.25">
      <c r="A264" s="32"/>
      <c r="B264" s="32"/>
      <c r="E264" s="41"/>
      <c r="F264" s="41"/>
    </row>
    <row r="265" spans="1:6" s="9" customFormat="1" ht="23.25">
      <c r="A265" s="32"/>
      <c r="B265" s="32"/>
      <c r="E265" s="41"/>
      <c r="F265" s="41"/>
    </row>
    <row r="266" spans="1:6" s="9" customFormat="1" ht="23.25">
      <c r="A266" s="32"/>
      <c r="B266" s="32"/>
      <c r="E266" s="41"/>
      <c r="F266" s="41"/>
    </row>
    <row r="267" spans="1:6" s="9" customFormat="1" ht="23.25">
      <c r="A267" s="32"/>
      <c r="B267" s="32"/>
      <c r="E267" s="41"/>
      <c r="F267" s="41"/>
    </row>
    <row r="268" spans="1:6" s="9" customFormat="1" ht="23.25">
      <c r="A268" s="32"/>
      <c r="B268" s="32"/>
      <c r="E268" s="41"/>
      <c r="F268" s="41"/>
    </row>
    <row r="269" spans="1:6" s="9" customFormat="1" ht="23.25">
      <c r="A269" s="32"/>
      <c r="B269" s="32"/>
      <c r="E269" s="41"/>
      <c r="F269" s="41"/>
    </row>
    <row r="270" spans="1:6" s="9" customFormat="1" ht="23.25">
      <c r="A270" s="32"/>
      <c r="B270" s="32"/>
      <c r="E270" s="41"/>
      <c r="F270" s="41"/>
    </row>
    <row r="271" spans="1:6" s="9" customFormat="1" ht="23.25">
      <c r="A271" s="32"/>
      <c r="B271" s="32"/>
      <c r="E271" s="41"/>
      <c r="F271" s="41"/>
    </row>
    <row r="272" spans="1:6" s="9" customFormat="1" ht="23.25">
      <c r="A272" s="32"/>
      <c r="B272" s="32"/>
      <c r="E272" s="41"/>
      <c r="F272" s="41"/>
    </row>
    <row r="273" spans="1:6" s="9" customFormat="1" ht="23.25">
      <c r="A273" s="32"/>
      <c r="B273" s="32"/>
      <c r="E273" s="41"/>
      <c r="F273" s="41"/>
    </row>
    <row r="274" spans="1:6" s="9" customFormat="1" ht="23.25">
      <c r="A274" s="32"/>
      <c r="B274" s="32"/>
      <c r="E274" s="41"/>
      <c r="F274" s="41"/>
    </row>
    <row r="275" spans="1:6" s="9" customFormat="1" ht="23.25">
      <c r="A275" s="32"/>
      <c r="B275" s="32"/>
      <c r="E275" s="41"/>
      <c r="F275" s="41"/>
    </row>
    <row r="276" spans="1:6" s="9" customFormat="1" ht="23.25">
      <c r="A276" s="32"/>
      <c r="B276" s="32"/>
      <c r="E276" s="41"/>
      <c r="F276" s="41"/>
    </row>
    <row r="277" spans="1:6" s="9" customFormat="1" ht="23.25">
      <c r="A277" s="32"/>
      <c r="B277" s="32"/>
      <c r="E277" s="41"/>
      <c r="F277" s="41"/>
    </row>
    <row r="278" spans="1:6" s="9" customFormat="1" ht="23.25">
      <c r="A278" s="32"/>
      <c r="B278" s="32"/>
      <c r="E278" s="41"/>
      <c r="F278" s="41"/>
    </row>
    <row r="279" spans="1:6" s="9" customFormat="1" ht="23.25">
      <c r="A279" s="32"/>
      <c r="B279" s="32"/>
      <c r="E279" s="41"/>
      <c r="F279" s="41"/>
    </row>
    <row r="280" spans="1:6" s="9" customFormat="1" ht="23.25">
      <c r="A280" s="32"/>
      <c r="B280" s="32"/>
      <c r="E280" s="41"/>
      <c r="F280" s="41"/>
    </row>
    <row r="281" spans="1:6" s="9" customFormat="1" ht="23.25">
      <c r="A281" s="32"/>
      <c r="B281" s="32"/>
      <c r="E281" s="41"/>
      <c r="F281" s="41"/>
    </row>
    <row r="282" spans="1:6" s="9" customFormat="1" ht="23.25">
      <c r="A282" s="32"/>
      <c r="B282" s="32"/>
      <c r="E282" s="41"/>
      <c r="F282" s="41"/>
    </row>
    <row r="283" spans="1:6" s="9" customFormat="1" ht="23.25">
      <c r="A283" s="32"/>
      <c r="B283" s="32"/>
      <c r="E283" s="41"/>
      <c r="F283" s="41"/>
    </row>
    <row r="284" spans="1:6" s="9" customFormat="1" ht="23.25">
      <c r="A284" s="32"/>
      <c r="B284" s="32"/>
      <c r="E284" s="41"/>
      <c r="F284" s="41"/>
    </row>
    <row r="285" spans="1:6" s="9" customFormat="1" ht="23.25">
      <c r="A285" s="32"/>
      <c r="B285" s="32"/>
      <c r="E285" s="41"/>
      <c r="F285" s="41"/>
    </row>
    <row r="286" spans="1:6" s="9" customFormat="1" ht="23.25">
      <c r="A286" s="32"/>
      <c r="B286" s="32"/>
      <c r="E286" s="41"/>
      <c r="F286" s="41"/>
    </row>
    <row r="287" spans="1:6" s="9" customFormat="1" ht="23.25">
      <c r="A287" s="32"/>
      <c r="B287" s="32"/>
      <c r="E287" s="41"/>
      <c r="F287" s="41"/>
    </row>
    <row r="288" spans="1:6" s="9" customFormat="1" ht="23.25">
      <c r="A288" s="32"/>
      <c r="B288" s="32"/>
      <c r="E288" s="41"/>
      <c r="F288" s="41"/>
    </row>
    <row r="289" spans="1:6" s="9" customFormat="1" ht="23.25">
      <c r="A289" s="32"/>
      <c r="B289" s="32"/>
      <c r="E289" s="41"/>
      <c r="F289" s="41"/>
    </row>
    <row r="290" spans="1:6" s="9" customFormat="1" ht="23.25">
      <c r="A290" s="32"/>
      <c r="B290" s="32"/>
      <c r="E290" s="41"/>
      <c r="F290" s="41"/>
    </row>
    <row r="291" spans="1:6" s="9" customFormat="1" ht="23.25">
      <c r="A291" s="32"/>
      <c r="B291" s="32"/>
      <c r="E291" s="41"/>
      <c r="F291" s="41"/>
    </row>
    <row r="292" spans="1:6" s="9" customFormat="1" ht="23.25">
      <c r="A292" s="32"/>
      <c r="B292" s="32"/>
      <c r="E292" s="41"/>
      <c r="F292" s="41"/>
    </row>
    <row r="293" spans="1:6" s="9" customFormat="1" ht="23.25">
      <c r="A293" s="32"/>
      <c r="B293" s="32"/>
      <c r="E293" s="41"/>
      <c r="F293" s="41"/>
    </row>
    <row r="294" spans="1:6" s="9" customFormat="1" ht="23.25">
      <c r="A294" s="32"/>
      <c r="B294" s="32"/>
      <c r="E294" s="41"/>
      <c r="F294" s="41"/>
    </row>
    <row r="295" spans="1:6" s="9" customFormat="1" ht="23.25">
      <c r="A295" s="32"/>
      <c r="B295" s="32"/>
      <c r="E295" s="41"/>
      <c r="F295" s="41"/>
    </row>
    <row r="296" spans="1:6" s="9" customFormat="1" ht="23.25">
      <c r="A296" s="32"/>
      <c r="B296" s="32"/>
      <c r="E296" s="41"/>
      <c r="F296" s="41"/>
    </row>
    <row r="297" spans="1:6" s="9" customFormat="1" ht="23.25">
      <c r="A297" s="32"/>
      <c r="B297" s="32"/>
      <c r="E297" s="41"/>
      <c r="F297" s="41"/>
    </row>
    <row r="298" spans="1:6" s="9" customFormat="1" ht="23.25">
      <c r="A298" s="32"/>
      <c r="B298" s="32"/>
      <c r="E298" s="41"/>
      <c r="F298" s="41"/>
    </row>
    <row r="299" spans="1:6" s="9" customFormat="1" ht="23.25">
      <c r="A299" s="32"/>
      <c r="B299" s="32"/>
      <c r="E299" s="41"/>
      <c r="F299" s="41"/>
    </row>
    <row r="300" spans="1:6" s="9" customFormat="1" ht="23.25">
      <c r="A300" s="32"/>
      <c r="B300" s="32"/>
      <c r="E300" s="41"/>
      <c r="F300" s="41"/>
    </row>
    <row r="301" spans="1:6" s="9" customFormat="1" ht="23.25">
      <c r="A301" s="32"/>
      <c r="B301" s="32"/>
      <c r="E301" s="41"/>
      <c r="F301" s="41"/>
    </row>
    <row r="302" spans="1:6" s="9" customFormat="1" ht="23.25">
      <c r="A302" s="32"/>
      <c r="B302" s="32"/>
      <c r="E302" s="41"/>
      <c r="F302" s="41"/>
    </row>
    <row r="303" spans="1:6" s="9" customFormat="1" ht="23.25">
      <c r="A303" s="32"/>
      <c r="B303" s="32"/>
      <c r="E303" s="41"/>
      <c r="F303" s="41"/>
    </row>
    <row r="304" spans="1:6" s="9" customFormat="1" ht="23.25">
      <c r="A304" s="32"/>
      <c r="B304" s="32"/>
      <c r="E304" s="41"/>
      <c r="F304" s="41"/>
    </row>
    <row r="305" spans="1:6" s="9" customFormat="1" ht="23.25">
      <c r="A305" s="32"/>
      <c r="B305" s="32"/>
      <c r="E305" s="41"/>
      <c r="F305" s="41"/>
    </row>
    <row r="306" spans="1:6" s="9" customFormat="1" ht="23.25">
      <c r="A306" s="32"/>
      <c r="B306" s="32"/>
      <c r="E306" s="41"/>
      <c r="F306" s="41"/>
    </row>
    <row r="307" spans="1:6" s="9" customFormat="1" ht="23.25">
      <c r="A307" s="32"/>
      <c r="B307" s="32"/>
      <c r="E307" s="41"/>
      <c r="F307" s="41"/>
    </row>
    <row r="308" spans="1:6" s="9" customFormat="1" ht="23.25">
      <c r="A308" s="32"/>
      <c r="B308" s="32"/>
      <c r="E308" s="41"/>
      <c r="F308" s="41"/>
    </row>
    <row r="309" spans="1:6" s="9" customFormat="1" ht="23.25">
      <c r="A309" s="32"/>
      <c r="B309" s="32"/>
      <c r="E309" s="41"/>
      <c r="F309" s="41"/>
    </row>
    <row r="310" spans="1:6" s="9" customFormat="1" ht="23.25">
      <c r="A310" s="32"/>
      <c r="B310" s="32"/>
      <c r="E310" s="41"/>
      <c r="F310" s="41"/>
    </row>
    <row r="311" spans="1:6" s="9" customFormat="1" ht="23.25">
      <c r="A311" s="32"/>
      <c r="B311" s="32"/>
      <c r="E311" s="41"/>
      <c r="F311" s="41"/>
    </row>
    <row r="312" spans="1:6" s="9" customFormat="1" ht="23.25">
      <c r="A312" s="32"/>
      <c r="B312" s="32"/>
      <c r="E312" s="41"/>
      <c r="F312" s="41"/>
    </row>
    <row r="313" spans="1:6" s="9" customFormat="1" ht="23.25">
      <c r="A313" s="32"/>
      <c r="B313" s="32"/>
      <c r="E313" s="41"/>
      <c r="F313" s="41"/>
    </row>
    <row r="314" spans="1:6" s="9" customFormat="1" ht="23.25">
      <c r="A314" s="32"/>
      <c r="B314" s="32"/>
      <c r="E314" s="41"/>
      <c r="F314" s="41"/>
    </row>
    <row r="315" spans="1:6" s="9" customFormat="1" ht="23.25">
      <c r="A315" s="32"/>
      <c r="B315" s="32"/>
      <c r="E315" s="41"/>
      <c r="F315" s="41"/>
    </row>
    <row r="316" spans="1:6" s="9" customFormat="1" ht="23.25">
      <c r="A316" s="32"/>
      <c r="B316" s="32"/>
      <c r="E316" s="41"/>
      <c r="F316" s="41"/>
    </row>
    <row r="317" spans="1:6" s="9" customFormat="1" ht="23.25">
      <c r="A317" s="32"/>
      <c r="B317" s="32"/>
      <c r="E317" s="41"/>
      <c r="F317" s="41"/>
    </row>
    <row r="318" spans="1:6" s="9" customFormat="1" ht="23.25">
      <c r="A318" s="32"/>
      <c r="B318" s="32"/>
      <c r="E318" s="41"/>
      <c r="F318" s="41"/>
    </row>
    <row r="319" spans="1:6" s="9" customFormat="1" ht="23.25">
      <c r="A319" s="32"/>
      <c r="B319" s="32"/>
      <c r="E319" s="41"/>
      <c r="F319" s="41"/>
    </row>
    <row r="320" spans="1:6" s="9" customFormat="1" ht="23.25">
      <c r="A320" s="32"/>
      <c r="B320" s="32"/>
      <c r="E320" s="41"/>
      <c r="F320" s="41"/>
    </row>
    <row r="321" spans="1:6" s="9" customFormat="1" ht="23.25">
      <c r="A321" s="32"/>
      <c r="B321" s="32"/>
      <c r="E321" s="41"/>
      <c r="F321" s="41"/>
    </row>
    <row r="322" spans="1:6" s="9" customFormat="1" ht="23.25">
      <c r="A322" s="32"/>
      <c r="B322" s="32"/>
      <c r="E322" s="41"/>
      <c r="F322" s="41"/>
    </row>
    <row r="323" spans="1:6" s="9" customFormat="1" ht="23.25">
      <c r="A323" s="32"/>
      <c r="B323" s="32"/>
      <c r="E323" s="41"/>
      <c r="F323" s="41"/>
    </row>
    <row r="324" spans="1:6" s="9" customFormat="1" ht="23.25">
      <c r="A324" s="32"/>
      <c r="B324" s="32"/>
      <c r="E324" s="41"/>
      <c r="F324" s="41"/>
    </row>
    <row r="325" spans="1:6" s="9" customFormat="1" ht="23.25">
      <c r="A325" s="32"/>
      <c r="B325" s="32"/>
      <c r="E325" s="41"/>
      <c r="F325" s="41"/>
    </row>
    <row r="326" spans="1:6" s="9" customFormat="1" ht="23.25">
      <c r="A326" s="32"/>
      <c r="B326" s="32"/>
      <c r="E326" s="41"/>
      <c r="F326" s="131"/>
    </row>
    <row r="327" spans="1:6" s="9" customFormat="1" ht="23.25">
      <c r="A327" s="32"/>
      <c r="B327" s="32"/>
      <c r="E327" s="41"/>
      <c r="F327" s="131"/>
    </row>
    <row r="328" spans="1:6" s="9" customFormat="1" ht="23.25">
      <c r="A328" s="32"/>
      <c r="B328" s="32"/>
      <c r="E328" s="41"/>
      <c r="F328" s="131"/>
    </row>
    <row r="329" spans="1:6" s="9" customFormat="1" ht="23.25">
      <c r="A329" s="32"/>
      <c r="B329" s="32"/>
      <c r="E329" s="41"/>
      <c r="F329" s="131"/>
    </row>
    <row r="330" spans="1:6" s="9" customFormat="1" ht="23.25">
      <c r="A330" s="32"/>
      <c r="B330" s="32"/>
      <c r="E330" s="41"/>
      <c r="F330" s="131"/>
    </row>
    <row r="331" spans="1:6" s="9" customFormat="1" ht="23.25">
      <c r="A331" s="32"/>
      <c r="B331" s="32"/>
      <c r="E331" s="41"/>
      <c r="F331" s="131"/>
    </row>
    <row r="332" spans="1:6" s="9" customFormat="1" ht="23.25">
      <c r="A332" s="32"/>
      <c r="B332" s="32"/>
      <c r="E332" s="41"/>
      <c r="F332" s="131"/>
    </row>
    <row r="333" spans="1:6" s="9" customFormat="1" ht="23.25">
      <c r="A333" s="32"/>
      <c r="B333" s="32"/>
      <c r="E333" s="41"/>
      <c r="F333" s="131"/>
    </row>
    <row r="334" spans="1:6" s="9" customFormat="1" ht="23.25">
      <c r="A334" s="32"/>
      <c r="B334" s="32"/>
      <c r="E334" s="41"/>
      <c r="F334" s="131"/>
    </row>
    <row r="335" spans="1:6" s="9" customFormat="1" ht="23.25">
      <c r="A335" s="32"/>
      <c r="B335" s="32"/>
      <c r="E335" s="41"/>
      <c r="F335" s="131"/>
    </row>
    <row r="336" spans="1:6" s="9" customFormat="1" ht="23.25">
      <c r="A336" s="32"/>
      <c r="B336" s="32"/>
      <c r="E336" s="41"/>
      <c r="F336" s="131"/>
    </row>
    <row r="337" spans="1:6" s="9" customFormat="1" ht="23.25">
      <c r="A337" s="32"/>
      <c r="B337" s="32"/>
      <c r="E337" s="41"/>
      <c r="F337" s="131"/>
    </row>
    <row r="338" spans="1:6" s="9" customFormat="1" ht="23.25">
      <c r="A338" s="32"/>
      <c r="B338" s="32"/>
      <c r="E338" s="41"/>
      <c r="F338" s="131"/>
    </row>
    <row r="339" spans="1:6" s="9" customFormat="1" ht="23.25">
      <c r="A339" s="32"/>
      <c r="B339" s="32"/>
      <c r="E339" s="41"/>
      <c r="F339" s="131"/>
    </row>
    <row r="340" spans="1:6" s="9" customFormat="1" ht="23.25">
      <c r="A340" s="32"/>
      <c r="B340" s="32"/>
      <c r="E340" s="41"/>
      <c r="F340" s="131"/>
    </row>
    <row r="341" spans="1:6" s="9" customFormat="1" ht="23.25">
      <c r="A341" s="32"/>
      <c r="B341" s="32"/>
      <c r="E341" s="41"/>
      <c r="F341" s="131"/>
    </row>
    <row r="342" spans="1:6" s="9" customFormat="1" ht="23.25">
      <c r="A342" s="32"/>
      <c r="B342" s="32"/>
      <c r="E342" s="41"/>
      <c r="F342" s="131"/>
    </row>
    <row r="343" spans="1:6" s="9" customFormat="1" ht="23.25">
      <c r="A343" s="32"/>
      <c r="B343" s="32"/>
      <c r="E343" s="41"/>
      <c r="F343" s="131"/>
    </row>
    <row r="344" spans="1:6" s="9" customFormat="1" ht="23.25">
      <c r="A344" s="32"/>
      <c r="B344" s="32"/>
      <c r="E344" s="41"/>
      <c r="F344" s="131"/>
    </row>
    <row r="345" spans="1:6" s="9" customFormat="1" ht="23.25">
      <c r="A345" s="32"/>
      <c r="B345" s="32"/>
      <c r="E345" s="41"/>
      <c r="F345" s="131"/>
    </row>
    <row r="346" spans="1:6" s="9" customFormat="1" ht="23.25">
      <c r="A346" s="32"/>
      <c r="B346" s="32"/>
      <c r="E346" s="41"/>
      <c r="F346" s="131"/>
    </row>
    <row r="347" spans="1:6" s="9" customFormat="1" ht="23.25">
      <c r="A347" s="32"/>
      <c r="B347" s="32"/>
      <c r="E347" s="41"/>
      <c r="F347" s="131"/>
    </row>
    <row r="348" spans="1:6" s="9" customFormat="1" ht="23.25">
      <c r="A348" s="32"/>
      <c r="B348" s="32"/>
      <c r="E348" s="41"/>
      <c r="F348" s="131"/>
    </row>
    <row r="349" spans="1:6" s="9" customFormat="1" ht="23.25">
      <c r="A349" s="32"/>
      <c r="B349" s="32"/>
      <c r="E349" s="41"/>
      <c r="F349" s="131"/>
    </row>
    <row r="350" spans="1:6" s="9" customFormat="1" ht="23.25">
      <c r="A350" s="32"/>
      <c r="B350" s="32"/>
      <c r="E350" s="41"/>
      <c r="F350" s="131"/>
    </row>
    <row r="351" spans="1:6" s="9" customFormat="1" ht="23.25">
      <c r="A351" s="32"/>
      <c r="B351" s="32"/>
      <c r="E351" s="41"/>
      <c r="F351" s="131"/>
    </row>
    <row r="352" spans="1:6" s="9" customFormat="1" ht="23.25">
      <c r="A352" s="32"/>
      <c r="B352" s="32"/>
      <c r="E352" s="41"/>
      <c r="F352" s="131"/>
    </row>
    <row r="353" spans="1:6" s="9" customFormat="1" ht="23.25">
      <c r="A353" s="32"/>
      <c r="B353" s="32"/>
      <c r="E353" s="41"/>
      <c r="F353" s="131"/>
    </row>
    <row r="354" spans="1:6" s="9" customFormat="1" ht="23.25">
      <c r="A354" s="32"/>
      <c r="B354" s="32"/>
      <c r="E354" s="41"/>
      <c r="F354" s="131"/>
    </row>
    <row r="355" spans="1:6" s="9" customFormat="1" ht="23.25">
      <c r="A355" s="32"/>
      <c r="B355" s="32"/>
      <c r="E355" s="41"/>
      <c r="F355" s="131"/>
    </row>
    <row r="356" spans="1:6" s="9" customFormat="1" ht="23.25">
      <c r="A356" s="32"/>
      <c r="B356" s="32"/>
      <c r="E356" s="41"/>
      <c r="F356" s="131"/>
    </row>
    <row r="357" spans="1:6" s="9" customFormat="1" ht="23.25">
      <c r="A357" s="32"/>
      <c r="B357" s="32"/>
      <c r="E357" s="41"/>
      <c r="F357" s="131"/>
    </row>
    <row r="358" spans="1:6" s="9" customFormat="1" ht="23.25">
      <c r="A358" s="32"/>
      <c r="B358" s="32"/>
      <c r="E358" s="41"/>
      <c r="F358" s="131"/>
    </row>
    <row r="359" spans="1:6" s="9" customFormat="1" ht="23.25">
      <c r="A359" s="32"/>
      <c r="B359" s="32"/>
      <c r="E359" s="41"/>
      <c r="F359" s="131"/>
    </row>
    <row r="360" spans="1:6" s="9" customFormat="1" ht="23.25">
      <c r="A360" s="32"/>
      <c r="B360" s="32"/>
      <c r="E360" s="41"/>
      <c r="F360" s="131"/>
    </row>
    <row r="361" spans="1:6" s="9" customFormat="1" ht="23.25">
      <c r="A361" s="32"/>
      <c r="B361" s="32"/>
      <c r="E361" s="41"/>
      <c r="F361" s="131"/>
    </row>
    <row r="362" spans="1:6" s="9" customFormat="1" ht="23.25">
      <c r="A362" s="32"/>
      <c r="B362" s="32"/>
      <c r="E362" s="41"/>
      <c r="F362" s="131"/>
    </row>
    <row r="363" spans="1:6" s="9" customFormat="1" ht="23.25">
      <c r="A363" s="32"/>
      <c r="B363" s="32"/>
      <c r="E363" s="41"/>
      <c r="F363" s="131"/>
    </row>
    <row r="364" spans="1:6" s="9" customFormat="1" ht="23.25">
      <c r="A364" s="32"/>
      <c r="B364" s="32"/>
      <c r="E364" s="41"/>
      <c r="F364" s="131"/>
    </row>
    <row r="365" spans="1:6" s="9" customFormat="1" ht="23.25">
      <c r="A365" s="32"/>
      <c r="B365" s="32"/>
      <c r="E365" s="41"/>
      <c r="F365" s="131"/>
    </row>
    <row r="366" spans="1:6" s="9" customFormat="1" ht="23.25">
      <c r="A366" s="32"/>
      <c r="B366" s="32"/>
      <c r="E366" s="41"/>
      <c r="F366" s="131"/>
    </row>
    <row r="367" spans="1:6" s="9" customFormat="1" ht="23.25">
      <c r="A367" s="32"/>
      <c r="B367" s="32"/>
      <c r="E367" s="41"/>
      <c r="F367" s="131"/>
    </row>
    <row r="368" spans="1:6" s="9" customFormat="1" ht="23.25">
      <c r="A368" s="32"/>
      <c r="B368" s="32"/>
      <c r="E368" s="41"/>
      <c r="F368" s="131"/>
    </row>
    <row r="369" spans="1:6" s="9" customFormat="1" ht="23.25">
      <c r="A369" s="32"/>
      <c r="B369" s="32"/>
      <c r="E369" s="41"/>
      <c r="F369" s="131"/>
    </row>
    <row r="370" spans="1:6" s="9" customFormat="1" ht="23.25">
      <c r="A370" s="32"/>
      <c r="B370" s="32"/>
      <c r="E370" s="41"/>
      <c r="F370" s="131"/>
    </row>
    <row r="371" spans="1:6" s="9" customFormat="1" ht="23.25">
      <c r="A371" s="32"/>
      <c r="B371" s="32"/>
      <c r="E371" s="41"/>
      <c r="F371" s="131"/>
    </row>
    <row r="372" spans="1:6" s="9" customFormat="1" ht="23.25">
      <c r="A372" s="32"/>
      <c r="B372" s="32"/>
      <c r="E372" s="41"/>
      <c r="F372" s="131"/>
    </row>
    <row r="373" spans="1:6" s="9" customFormat="1" ht="23.25">
      <c r="A373" s="32"/>
      <c r="B373" s="32"/>
      <c r="E373" s="41"/>
      <c r="F373" s="131"/>
    </row>
    <row r="374" spans="1:6" s="9" customFormat="1" ht="23.25">
      <c r="A374" s="32"/>
      <c r="B374" s="32"/>
      <c r="E374" s="41"/>
      <c r="F374" s="131"/>
    </row>
    <row r="375" spans="1:6" s="9" customFormat="1" ht="23.25">
      <c r="A375" s="32"/>
      <c r="B375" s="32"/>
      <c r="E375" s="41"/>
      <c r="F375" s="131"/>
    </row>
    <row r="376" spans="1:6" s="9" customFormat="1" ht="23.25">
      <c r="A376" s="32"/>
      <c r="B376" s="32"/>
      <c r="E376" s="41"/>
      <c r="F376" s="131"/>
    </row>
    <row r="377" spans="1:6" s="9" customFormat="1" ht="23.25">
      <c r="A377" s="32"/>
      <c r="B377" s="32"/>
      <c r="E377" s="41"/>
      <c r="F377" s="131"/>
    </row>
    <row r="378" spans="1:6" s="9" customFormat="1" ht="23.25">
      <c r="A378" s="32"/>
      <c r="B378" s="32"/>
      <c r="E378" s="41"/>
      <c r="F378" s="131"/>
    </row>
    <row r="379" spans="1:6" s="9" customFormat="1" ht="23.25">
      <c r="A379" s="32"/>
      <c r="B379" s="32"/>
      <c r="E379" s="41"/>
      <c r="F379" s="131"/>
    </row>
    <row r="380" spans="1:6" s="9" customFormat="1" ht="23.25">
      <c r="A380" s="32"/>
      <c r="B380" s="32"/>
      <c r="E380" s="41"/>
      <c r="F380" s="131"/>
    </row>
    <row r="381" spans="1:6" s="9" customFormat="1" ht="23.25">
      <c r="A381" s="32"/>
      <c r="B381" s="32"/>
      <c r="E381" s="41"/>
      <c r="F381" s="131"/>
    </row>
    <row r="382" spans="1:6" s="9" customFormat="1" ht="23.25">
      <c r="A382" s="32"/>
      <c r="B382" s="32"/>
      <c r="E382" s="41"/>
      <c r="F382" s="131"/>
    </row>
    <row r="383" spans="1:6" s="9" customFormat="1" ht="23.25">
      <c r="A383" s="32"/>
      <c r="B383" s="32"/>
      <c r="E383" s="41"/>
      <c r="F383" s="131"/>
    </row>
    <row r="384" spans="1:6" s="9" customFormat="1" ht="23.25">
      <c r="A384" s="32"/>
      <c r="B384" s="32"/>
      <c r="E384" s="41"/>
      <c r="F384" s="131"/>
    </row>
    <row r="385" spans="1:6" s="9" customFormat="1" ht="23.25">
      <c r="A385" s="32"/>
      <c r="B385" s="32"/>
      <c r="E385" s="41"/>
      <c r="F385" s="131"/>
    </row>
    <row r="386" spans="1:6" s="9" customFormat="1" ht="23.25">
      <c r="A386" s="32"/>
      <c r="B386" s="32"/>
      <c r="E386" s="41"/>
      <c r="F386" s="131"/>
    </row>
    <row r="387" spans="1:6" s="9" customFormat="1" ht="23.25">
      <c r="A387" s="32"/>
      <c r="B387" s="32"/>
      <c r="E387" s="41"/>
      <c r="F387" s="131"/>
    </row>
    <row r="388" spans="1:6" s="9" customFormat="1" ht="23.25">
      <c r="A388" s="32"/>
      <c r="B388" s="32"/>
      <c r="E388" s="41"/>
      <c r="F388" s="131"/>
    </row>
    <row r="389" spans="1:6" s="9" customFormat="1" ht="23.25">
      <c r="A389" s="32"/>
      <c r="B389" s="32"/>
      <c r="E389" s="41"/>
      <c r="F389" s="131"/>
    </row>
    <row r="390" spans="1:6" s="9" customFormat="1" ht="23.25">
      <c r="A390" s="32"/>
      <c r="B390" s="32"/>
      <c r="E390" s="41"/>
      <c r="F390" s="131"/>
    </row>
    <row r="391" spans="1:6" s="9" customFormat="1" ht="23.25">
      <c r="A391" s="32"/>
      <c r="B391" s="32"/>
      <c r="E391" s="41"/>
      <c r="F391" s="131"/>
    </row>
    <row r="392" spans="1:6" s="9" customFormat="1" ht="23.25">
      <c r="A392" s="32"/>
      <c r="B392" s="32"/>
      <c r="E392" s="41"/>
      <c r="F392" s="131"/>
    </row>
    <row r="393" spans="1:6" s="9" customFormat="1" ht="23.25">
      <c r="A393" s="32"/>
      <c r="B393" s="32"/>
      <c r="E393" s="41"/>
      <c r="F393" s="131"/>
    </row>
    <row r="394" spans="1:6" s="9" customFormat="1" ht="23.25">
      <c r="A394" s="32"/>
      <c r="B394" s="32"/>
      <c r="E394" s="41"/>
      <c r="F394" s="131"/>
    </row>
    <row r="395" spans="1:6" s="9" customFormat="1" ht="23.25">
      <c r="A395" s="32"/>
      <c r="B395" s="32"/>
      <c r="E395" s="41"/>
      <c r="F395" s="131"/>
    </row>
    <row r="396" spans="1:6" s="9" customFormat="1" ht="23.25">
      <c r="A396" s="32"/>
      <c r="B396" s="32"/>
      <c r="E396" s="41"/>
      <c r="F396" s="131"/>
    </row>
    <row r="397" spans="1:6" s="9" customFormat="1" ht="23.25">
      <c r="A397" s="32"/>
      <c r="B397" s="32"/>
      <c r="E397" s="41"/>
      <c r="F397" s="131"/>
    </row>
    <row r="398" spans="1:6" s="9" customFormat="1" ht="23.25">
      <c r="A398" s="32"/>
      <c r="B398" s="32"/>
      <c r="E398" s="41"/>
      <c r="F398" s="131"/>
    </row>
    <row r="399" spans="1:6" s="9" customFormat="1" ht="23.25">
      <c r="A399" s="32"/>
      <c r="B399" s="32"/>
      <c r="E399" s="41"/>
      <c r="F399" s="131"/>
    </row>
    <row r="400" spans="1:6" s="9" customFormat="1" ht="23.25">
      <c r="A400" s="32"/>
      <c r="B400" s="32"/>
      <c r="E400" s="41"/>
      <c r="F400" s="131"/>
    </row>
    <row r="401" spans="1:6" s="9" customFormat="1" ht="23.25">
      <c r="A401" s="32"/>
      <c r="B401" s="32"/>
      <c r="E401" s="41"/>
      <c r="F401" s="131"/>
    </row>
    <row r="402" spans="1:6" s="9" customFormat="1" ht="23.25">
      <c r="A402" s="32"/>
      <c r="B402" s="32"/>
      <c r="E402" s="41"/>
      <c r="F402" s="131"/>
    </row>
    <row r="403" spans="1:6" s="9" customFormat="1" ht="23.25">
      <c r="A403" s="32"/>
      <c r="B403" s="32"/>
      <c r="E403" s="41"/>
      <c r="F403" s="131"/>
    </row>
    <row r="404" spans="1:6" s="9" customFormat="1" ht="23.25">
      <c r="A404" s="32"/>
      <c r="B404" s="32"/>
      <c r="E404" s="41"/>
      <c r="F404" s="131"/>
    </row>
    <row r="405" spans="1:6" s="9" customFormat="1" ht="23.25">
      <c r="A405" s="32"/>
      <c r="B405" s="32"/>
      <c r="E405" s="41"/>
      <c r="F405" s="131"/>
    </row>
    <row r="406" spans="1:6" s="9" customFormat="1" ht="23.25">
      <c r="A406" s="32"/>
      <c r="B406" s="32"/>
      <c r="E406" s="41"/>
      <c r="F406" s="131"/>
    </row>
    <row r="407" spans="1:6" s="9" customFormat="1" ht="23.25">
      <c r="A407" s="32"/>
      <c r="B407" s="32"/>
      <c r="E407" s="41"/>
      <c r="F407" s="131"/>
    </row>
    <row r="408" spans="1:6" s="9" customFormat="1" ht="23.25">
      <c r="A408" s="32"/>
      <c r="B408" s="32"/>
      <c r="E408" s="41"/>
      <c r="F408" s="131"/>
    </row>
    <row r="409" spans="1:6" s="9" customFormat="1" ht="23.25">
      <c r="A409" s="32"/>
      <c r="B409" s="32"/>
      <c r="E409" s="41"/>
      <c r="F409" s="131"/>
    </row>
    <row r="410" spans="1:6" s="9" customFormat="1" ht="23.25">
      <c r="A410" s="32"/>
      <c r="B410" s="32"/>
      <c r="E410" s="41"/>
      <c r="F410" s="131"/>
    </row>
    <row r="411" spans="1:6" s="9" customFormat="1" ht="23.25">
      <c r="A411" s="32"/>
      <c r="B411" s="32"/>
      <c r="E411" s="41"/>
      <c r="F411" s="131"/>
    </row>
    <row r="412" spans="1:6" s="9" customFormat="1" ht="23.25">
      <c r="A412" s="32"/>
      <c r="B412" s="32"/>
      <c r="E412" s="41"/>
      <c r="F412" s="131"/>
    </row>
    <row r="413" spans="1:6" s="9" customFormat="1" ht="23.25">
      <c r="A413" s="32"/>
      <c r="B413" s="32"/>
      <c r="E413" s="41"/>
      <c r="F413" s="131"/>
    </row>
    <row r="414" spans="1:6" s="9" customFormat="1" ht="23.25">
      <c r="A414" s="32"/>
      <c r="B414" s="32"/>
      <c r="E414" s="41"/>
      <c r="F414" s="131"/>
    </row>
    <row r="415" spans="1:6" s="9" customFormat="1" ht="23.25">
      <c r="A415" s="32"/>
      <c r="B415" s="32"/>
      <c r="E415" s="41"/>
      <c r="F415" s="131"/>
    </row>
    <row r="416" spans="1:6" s="9" customFormat="1" ht="23.25">
      <c r="A416" s="32"/>
      <c r="B416" s="32"/>
      <c r="E416" s="41"/>
      <c r="F416" s="131"/>
    </row>
    <row r="417" spans="1:6" s="9" customFormat="1" ht="23.25">
      <c r="A417" s="32"/>
      <c r="B417" s="32"/>
      <c r="E417" s="41"/>
      <c r="F417" s="131"/>
    </row>
    <row r="418" spans="1:6" s="9" customFormat="1" ht="23.25">
      <c r="A418" s="32"/>
      <c r="B418" s="32"/>
      <c r="E418" s="41"/>
      <c r="F418" s="131"/>
    </row>
    <row r="419" spans="1:6" s="9" customFormat="1" ht="23.25">
      <c r="A419" s="32"/>
      <c r="B419" s="32"/>
      <c r="E419" s="41"/>
      <c r="F419" s="131"/>
    </row>
    <row r="420" spans="1:6" s="9" customFormat="1" ht="23.25">
      <c r="A420" s="32"/>
      <c r="B420" s="32"/>
      <c r="E420" s="41"/>
      <c r="F420" s="131"/>
    </row>
    <row r="421" spans="1:6" s="9" customFormat="1" ht="23.25">
      <c r="A421" s="32"/>
      <c r="B421" s="32"/>
      <c r="E421" s="41"/>
      <c r="F421" s="131"/>
    </row>
    <row r="422" spans="1:6" s="9" customFormat="1" ht="23.25">
      <c r="A422" s="32"/>
      <c r="B422" s="32"/>
      <c r="E422" s="41"/>
      <c r="F422" s="131"/>
    </row>
    <row r="423" spans="1:6" s="9" customFormat="1" ht="23.25">
      <c r="A423" s="32"/>
      <c r="B423" s="32"/>
      <c r="E423" s="41"/>
      <c r="F423" s="131"/>
    </row>
    <row r="424" spans="1:6" s="9" customFormat="1" ht="23.25">
      <c r="A424" s="32"/>
      <c r="B424" s="32"/>
      <c r="E424" s="41"/>
      <c r="F424" s="131"/>
    </row>
    <row r="425" spans="1:6" s="9" customFormat="1" ht="23.25">
      <c r="A425" s="32"/>
      <c r="B425" s="32"/>
      <c r="E425" s="41"/>
      <c r="F425" s="131"/>
    </row>
    <row r="426" spans="1:6" s="9" customFormat="1" ht="23.25">
      <c r="A426" s="32"/>
      <c r="B426" s="32"/>
      <c r="E426" s="41"/>
      <c r="F426" s="131"/>
    </row>
    <row r="427" spans="1:6" s="9" customFormat="1" ht="23.25">
      <c r="A427" s="32"/>
      <c r="B427" s="32"/>
      <c r="E427" s="41"/>
      <c r="F427" s="131"/>
    </row>
    <row r="428" spans="1:6" s="9" customFormat="1" ht="23.25">
      <c r="A428" s="32"/>
      <c r="B428" s="32"/>
      <c r="E428" s="41"/>
      <c r="F428" s="131"/>
    </row>
    <row r="429" spans="1:6" s="9" customFormat="1" ht="23.25">
      <c r="A429" s="32"/>
      <c r="B429" s="32"/>
      <c r="E429" s="41"/>
      <c r="F429" s="131"/>
    </row>
    <row r="430" spans="1:6" s="9" customFormat="1" ht="23.25">
      <c r="A430" s="32"/>
      <c r="B430" s="32"/>
      <c r="E430" s="41"/>
      <c r="F430" s="131"/>
    </row>
    <row r="431" spans="1:6" s="9" customFormat="1" ht="23.25">
      <c r="A431" s="32"/>
      <c r="B431" s="32"/>
      <c r="E431" s="41"/>
      <c r="F431" s="131"/>
    </row>
    <row r="432" spans="1:6" s="9" customFormat="1" ht="23.25">
      <c r="A432" s="32"/>
      <c r="B432" s="32"/>
      <c r="E432" s="41"/>
      <c r="F432" s="131"/>
    </row>
    <row r="433" spans="1:6" s="9" customFormat="1" ht="23.25">
      <c r="A433" s="32"/>
      <c r="B433" s="32"/>
      <c r="E433" s="41"/>
      <c r="F433" s="131"/>
    </row>
    <row r="434" spans="1:6" s="9" customFormat="1" ht="23.25">
      <c r="A434" s="32"/>
      <c r="B434" s="32"/>
      <c r="E434" s="41"/>
      <c r="F434" s="131"/>
    </row>
    <row r="435" spans="1:6" s="9" customFormat="1" ht="23.25">
      <c r="A435" s="32"/>
      <c r="B435" s="32"/>
      <c r="E435" s="41"/>
      <c r="F435" s="131"/>
    </row>
    <row r="436" spans="1:6" s="9" customFormat="1" ht="23.25">
      <c r="A436" s="32"/>
      <c r="B436" s="32"/>
      <c r="E436" s="41"/>
      <c r="F436" s="131"/>
    </row>
    <row r="437" spans="1:6" s="9" customFormat="1" ht="23.25">
      <c r="A437" s="32"/>
      <c r="B437" s="32"/>
      <c r="E437" s="41"/>
      <c r="F437" s="131"/>
    </row>
    <row r="438" spans="1:6" s="9" customFormat="1" ht="23.25">
      <c r="A438" s="32"/>
      <c r="B438" s="32"/>
      <c r="E438" s="41"/>
      <c r="F438" s="131"/>
    </row>
    <row r="439" spans="1:6" s="9" customFormat="1" ht="23.25">
      <c r="A439" s="32"/>
      <c r="B439" s="32"/>
      <c r="E439" s="41"/>
      <c r="F439" s="131"/>
    </row>
    <row r="440" spans="1:6" s="9" customFormat="1" ht="23.25">
      <c r="A440" s="32"/>
      <c r="B440" s="32"/>
      <c r="E440" s="41"/>
      <c r="F440" s="131"/>
    </row>
    <row r="441" spans="1:6" s="9" customFormat="1" ht="23.25">
      <c r="A441" s="32"/>
      <c r="B441" s="32"/>
      <c r="E441" s="41"/>
      <c r="F441" s="131"/>
    </row>
    <row r="442" spans="1:6" s="9" customFormat="1" ht="23.25">
      <c r="A442" s="32"/>
      <c r="B442" s="32"/>
      <c r="E442" s="41"/>
      <c r="F442" s="131"/>
    </row>
    <row r="443" spans="1:6" s="9" customFormat="1" ht="23.25">
      <c r="A443" s="32"/>
      <c r="B443" s="32"/>
      <c r="E443" s="41"/>
      <c r="F443" s="131"/>
    </row>
    <row r="444" spans="1:6" s="9" customFormat="1" ht="23.25">
      <c r="A444" s="32"/>
      <c r="B444" s="32"/>
      <c r="E444" s="41"/>
      <c r="F444" s="131"/>
    </row>
    <row r="445" spans="1:6" s="9" customFormat="1" ht="23.25">
      <c r="A445" s="32"/>
      <c r="B445" s="32"/>
      <c r="E445" s="41"/>
      <c r="F445" s="131"/>
    </row>
    <row r="446" spans="1:6" s="9" customFormat="1" ht="23.25">
      <c r="A446" s="32"/>
      <c r="B446" s="32"/>
      <c r="E446" s="41"/>
      <c r="F446" s="131"/>
    </row>
    <row r="447" spans="1:6" s="9" customFormat="1" ht="23.25">
      <c r="A447" s="32"/>
      <c r="B447" s="32"/>
      <c r="E447" s="41"/>
      <c r="F447" s="131"/>
    </row>
    <row r="448" spans="1:6" s="9" customFormat="1" ht="23.25">
      <c r="A448" s="32"/>
      <c r="B448" s="32"/>
      <c r="E448" s="41"/>
      <c r="F448" s="131"/>
    </row>
    <row r="449" spans="1:6" s="9" customFormat="1" ht="23.25">
      <c r="A449" s="32"/>
      <c r="B449" s="32"/>
      <c r="E449" s="41"/>
      <c r="F449" s="131"/>
    </row>
    <row r="450" spans="1:6" s="9" customFormat="1" ht="23.25">
      <c r="A450" s="32"/>
      <c r="B450" s="32"/>
      <c r="E450" s="41"/>
      <c r="F450" s="131"/>
    </row>
    <row r="451" spans="1:6" s="9" customFormat="1" ht="23.25">
      <c r="A451" s="32"/>
      <c r="B451" s="32"/>
      <c r="E451" s="41"/>
      <c r="F451" s="131"/>
    </row>
    <row r="452" spans="1:6" s="9" customFormat="1" ht="23.25">
      <c r="A452" s="32"/>
      <c r="B452" s="32"/>
      <c r="E452" s="41"/>
      <c r="F452" s="131"/>
    </row>
    <row r="453" spans="1:6" s="9" customFormat="1" ht="23.25">
      <c r="A453" s="32"/>
      <c r="B453" s="32"/>
      <c r="E453" s="41"/>
      <c r="F453" s="131"/>
    </row>
    <row r="454" spans="1:6" s="9" customFormat="1" ht="23.25">
      <c r="A454" s="32"/>
      <c r="B454" s="32"/>
      <c r="E454" s="41"/>
      <c r="F454" s="131"/>
    </row>
    <row r="455" spans="1:6" s="9" customFormat="1" ht="23.25">
      <c r="A455" s="32"/>
      <c r="B455" s="32"/>
      <c r="E455" s="41"/>
      <c r="F455" s="131"/>
    </row>
    <row r="456" spans="1:6" s="9" customFormat="1" ht="23.25">
      <c r="A456" s="32"/>
      <c r="B456" s="32"/>
      <c r="E456" s="41"/>
      <c r="F456" s="131"/>
    </row>
    <row r="457" spans="1:6" s="9" customFormat="1" ht="23.25">
      <c r="A457" s="32"/>
      <c r="B457" s="32"/>
      <c r="E457" s="41"/>
      <c r="F457" s="131"/>
    </row>
    <row r="458" spans="1:6" s="9" customFormat="1" ht="23.25">
      <c r="A458" s="32"/>
      <c r="B458" s="32"/>
      <c r="E458" s="41"/>
      <c r="F458" s="131"/>
    </row>
    <row r="459" spans="1:6" s="9" customFormat="1" ht="23.25">
      <c r="A459" s="32"/>
      <c r="B459" s="32"/>
      <c r="E459" s="41"/>
      <c r="F459" s="131"/>
    </row>
    <row r="460" spans="1:6" s="9" customFormat="1" ht="23.25">
      <c r="A460" s="32"/>
      <c r="B460" s="32"/>
      <c r="E460" s="41"/>
      <c r="F460" s="131"/>
    </row>
    <row r="461" spans="1:6" s="9" customFormat="1" ht="23.25">
      <c r="A461" s="32"/>
      <c r="B461" s="32"/>
      <c r="E461" s="41"/>
      <c r="F461" s="131"/>
    </row>
    <row r="462" spans="1:6" s="9" customFormat="1" ht="23.25">
      <c r="A462" s="32"/>
      <c r="B462" s="32"/>
      <c r="E462" s="41"/>
      <c r="F462" s="131"/>
    </row>
    <row r="463" spans="1:6" s="9" customFormat="1" ht="23.25">
      <c r="A463" s="32"/>
      <c r="B463" s="32"/>
      <c r="E463" s="41"/>
      <c r="F463" s="131"/>
    </row>
    <row r="464" spans="1:6" s="9" customFormat="1" ht="23.25">
      <c r="A464" s="32"/>
      <c r="B464" s="32"/>
      <c r="E464" s="41"/>
      <c r="F464" s="131"/>
    </row>
    <row r="465" spans="1:6" s="9" customFormat="1" ht="23.25">
      <c r="A465" s="32"/>
      <c r="B465" s="32"/>
      <c r="E465" s="41"/>
      <c r="F465" s="131"/>
    </row>
    <row r="466" spans="1:6" s="9" customFormat="1" ht="23.25">
      <c r="A466" s="32"/>
      <c r="B466" s="32"/>
      <c r="E466" s="41"/>
      <c r="F466" s="131"/>
    </row>
    <row r="467" spans="1:6" s="9" customFormat="1" ht="23.25">
      <c r="A467" s="32"/>
      <c r="B467" s="32"/>
      <c r="E467" s="41"/>
      <c r="F467" s="131"/>
    </row>
    <row r="468" spans="1:6" s="9" customFormat="1" ht="23.25">
      <c r="A468" s="32"/>
      <c r="B468" s="32"/>
      <c r="E468" s="41"/>
      <c r="F468" s="131"/>
    </row>
    <row r="469" spans="1:6" s="9" customFormat="1" ht="23.25">
      <c r="A469" s="32"/>
      <c r="B469" s="32"/>
      <c r="E469" s="41"/>
      <c r="F469" s="131"/>
    </row>
    <row r="470" spans="1:6" s="9" customFormat="1" ht="23.25">
      <c r="A470" s="32"/>
      <c r="B470" s="32"/>
      <c r="E470" s="41"/>
      <c r="F470" s="131"/>
    </row>
    <row r="471" spans="1:6" s="9" customFormat="1" ht="23.25">
      <c r="A471" s="32"/>
      <c r="B471" s="32"/>
      <c r="E471" s="41"/>
      <c r="F471" s="131"/>
    </row>
    <row r="472" spans="1:6" s="9" customFormat="1" ht="23.25">
      <c r="A472" s="32"/>
      <c r="B472" s="32"/>
      <c r="E472" s="41"/>
      <c r="F472" s="131"/>
    </row>
    <row r="473" spans="1:6" s="9" customFormat="1" ht="23.25">
      <c r="A473" s="32"/>
      <c r="B473" s="32"/>
      <c r="E473" s="41"/>
      <c r="F473" s="131"/>
    </row>
    <row r="474" spans="1:6" s="9" customFormat="1" ht="23.25">
      <c r="A474" s="32"/>
      <c r="B474" s="32"/>
      <c r="E474" s="41"/>
      <c r="F474" s="131"/>
    </row>
    <row r="475" spans="1:6" s="9" customFormat="1" ht="23.25">
      <c r="A475" s="32"/>
      <c r="B475" s="32"/>
      <c r="E475" s="41"/>
      <c r="F475" s="131"/>
    </row>
    <row r="476" spans="1:6" s="9" customFormat="1" ht="23.25">
      <c r="A476" s="32"/>
      <c r="B476" s="32"/>
      <c r="E476" s="41"/>
      <c r="F476" s="131"/>
    </row>
    <row r="477" spans="1:6" s="9" customFormat="1" ht="23.25">
      <c r="A477" s="32"/>
      <c r="B477" s="32"/>
      <c r="E477" s="41"/>
      <c r="F477" s="131"/>
    </row>
    <row r="478" spans="1:6" s="9" customFormat="1" ht="23.25">
      <c r="A478" s="32"/>
      <c r="B478" s="32"/>
      <c r="E478" s="41"/>
      <c r="F478" s="131"/>
    </row>
    <row r="479" spans="1:6" s="9" customFormat="1" ht="23.25">
      <c r="A479" s="32"/>
      <c r="B479" s="32"/>
      <c r="E479" s="41"/>
      <c r="F479" s="131"/>
    </row>
    <row r="480" spans="1:6" s="9" customFormat="1" ht="23.25">
      <c r="A480" s="32"/>
      <c r="B480" s="32"/>
      <c r="E480" s="41"/>
      <c r="F480" s="131"/>
    </row>
    <row r="481" spans="1:6" s="9" customFormat="1" ht="23.25">
      <c r="A481" s="32"/>
      <c r="B481" s="32"/>
      <c r="E481" s="41"/>
      <c r="F481" s="131"/>
    </row>
  </sheetData>
  <mergeCells count="4">
    <mergeCell ref="B54:F54"/>
    <mergeCell ref="B51:C51"/>
    <mergeCell ref="B1:K1"/>
    <mergeCell ref="B2:K2"/>
  </mergeCells>
  <printOptions/>
  <pageMargins left="0.91" right="0.76" top="0.78740157480315" bottom="0.3" header="0.511811023622047" footer="0.2"/>
  <pageSetup fitToHeight="1" fitToWidth="1" horizontalDpi="300" verticalDpi="3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showZeros="0" zoomScale="60" zoomScaleNormal="60" workbookViewId="0" topLeftCell="D7">
      <selection activeCell="J31" sqref="J31"/>
    </sheetView>
  </sheetViews>
  <sheetFormatPr defaultColWidth="8.88671875" defaultRowHeight="15"/>
  <cols>
    <col min="1" max="1" width="2.99609375" style="145" customWidth="1"/>
    <col min="2" max="2" width="35.21484375" style="145" customWidth="1"/>
    <col min="3" max="3" width="1.99609375" style="145" hidden="1" customWidth="1"/>
    <col min="4" max="4" width="10.77734375" style="321" customWidth="1"/>
    <col min="5" max="5" width="0.88671875" style="321" customWidth="1"/>
    <col min="6" max="6" width="11.4453125" style="321" customWidth="1"/>
    <col min="7" max="7" width="0.88671875" style="321" customWidth="1"/>
    <col min="8" max="8" width="16.77734375" style="321" bestFit="1" customWidth="1"/>
    <col min="9" max="9" width="0.88671875" style="321" customWidth="1"/>
    <col min="10" max="10" width="14.3359375" style="321" bestFit="1" customWidth="1"/>
    <col min="11" max="11" width="0.88671875" style="321" customWidth="1"/>
    <col min="12" max="12" width="17.6640625" style="321" customWidth="1"/>
    <col min="13" max="13" width="12.99609375" style="321" customWidth="1"/>
    <col min="14" max="14" width="12.6640625" style="321" customWidth="1"/>
    <col min="15" max="15" width="13.5546875" style="321" customWidth="1"/>
    <col min="16" max="16" width="8.88671875" style="145" customWidth="1"/>
    <col min="17" max="17" width="9.3359375" style="145" bestFit="1" customWidth="1"/>
    <col min="18" max="16384" width="8.88671875" style="145" customWidth="1"/>
  </cols>
  <sheetData>
    <row r="1" spans="1:15" s="8" customFormat="1" ht="34.5" customHeight="1">
      <c r="A1" s="484" t="s">
        <v>240</v>
      </c>
      <c r="B1" s="484"/>
      <c r="C1" s="484"/>
      <c r="D1" s="484"/>
      <c r="E1" s="484"/>
      <c r="F1" s="484"/>
      <c r="G1" s="484"/>
      <c r="H1" s="484"/>
      <c r="I1" s="358"/>
      <c r="J1" s="358"/>
      <c r="K1" s="358"/>
      <c r="L1" s="358"/>
      <c r="M1" s="358"/>
      <c r="N1" s="358"/>
      <c r="O1" s="358"/>
    </row>
    <row r="2" spans="1:15" s="8" customFormat="1" ht="34.5" customHeight="1">
      <c r="A2" s="484" t="s">
        <v>228</v>
      </c>
      <c r="B2" s="484"/>
      <c r="C2" s="484"/>
      <c r="D2" s="484"/>
      <c r="E2" s="484"/>
      <c r="F2" s="484"/>
      <c r="G2" s="484"/>
      <c r="H2" s="484"/>
      <c r="I2" s="358"/>
      <c r="J2" s="358"/>
      <c r="K2" s="358"/>
      <c r="L2" s="358"/>
      <c r="M2" s="358"/>
      <c r="N2" s="358"/>
      <c r="O2" s="358"/>
    </row>
    <row r="3" spans="1:15" s="8" customFormat="1" ht="44.25" customHeight="1">
      <c r="A3" s="8" t="s">
        <v>119</v>
      </c>
      <c r="D3" s="358"/>
      <c r="E3" s="358"/>
      <c r="F3" s="358"/>
      <c r="G3" s="358"/>
      <c r="H3" s="358"/>
      <c r="I3" s="358"/>
      <c r="J3" s="358"/>
      <c r="K3" s="358"/>
      <c r="L3" s="358"/>
      <c r="M3" s="358"/>
      <c r="N3" s="358"/>
      <c r="O3" s="358"/>
    </row>
    <row r="4" spans="1:15" s="8" customFormat="1" ht="25.5" customHeight="1" thickBot="1">
      <c r="A4" s="54"/>
      <c r="B4" s="54"/>
      <c r="C4" s="54"/>
      <c r="D4" s="359"/>
      <c r="E4" s="359"/>
      <c r="F4" s="359"/>
      <c r="G4" s="359"/>
      <c r="H4" s="359"/>
      <c r="I4" s="359"/>
      <c r="J4" s="359"/>
      <c r="K4" s="359"/>
      <c r="L4" s="359"/>
      <c r="M4" s="359"/>
      <c r="N4" s="359"/>
      <c r="O4" s="359"/>
    </row>
    <row r="5" spans="4:13" ht="33.75" customHeight="1" thickBot="1">
      <c r="D5" s="480" t="s">
        <v>182</v>
      </c>
      <c r="E5" s="481"/>
      <c r="F5" s="481"/>
      <c r="G5" s="481"/>
      <c r="H5" s="481"/>
      <c r="I5" s="481"/>
      <c r="J5" s="481"/>
      <c r="K5" s="481"/>
      <c r="L5" s="481"/>
      <c r="M5" s="482"/>
    </row>
    <row r="6" spans="2:18" ht="20.25">
      <c r="B6" s="54"/>
      <c r="D6" s="145"/>
      <c r="E6" s="145"/>
      <c r="F6" s="145"/>
      <c r="G6" s="145"/>
      <c r="H6" s="145"/>
      <c r="I6" s="145"/>
      <c r="J6" s="360" t="s">
        <v>232</v>
      </c>
      <c r="K6" s="145"/>
      <c r="L6" s="360" t="s">
        <v>235</v>
      </c>
      <c r="M6" s="145"/>
      <c r="N6" s="145"/>
      <c r="O6" s="145"/>
      <c r="P6" s="8"/>
      <c r="Q6" s="8"/>
      <c r="R6" s="8"/>
    </row>
    <row r="7" spans="1:18" ht="20.25">
      <c r="A7" s="54" t="s">
        <v>128</v>
      </c>
      <c r="B7" s="54"/>
      <c r="D7" s="360" t="s">
        <v>92</v>
      </c>
      <c r="E7" s="360"/>
      <c r="F7" s="360" t="s">
        <v>146</v>
      </c>
      <c r="G7" s="360"/>
      <c r="H7" s="360" t="s">
        <v>147</v>
      </c>
      <c r="I7" s="360"/>
      <c r="J7" s="360" t="s">
        <v>233</v>
      </c>
      <c r="K7" s="360"/>
      <c r="L7" s="474" t="s">
        <v>236</v>
      </c>
      <c r="M7" s="360"/>
      <c r="N7" s="360" t="s">
        <v>179</v>
      </c>
      <c r="O7" s="360" t="s">
        <v>62</v>
      </c>
      <c r="P7" s="8"/>
      <c r="Q7" s="8"/>
      <c r="R7" s="8"/>
    </row>
    <row r="8" spans="1:18" ht="21" thickBot="1">
      <c r="A8" s="146" t="s">
        <v>231</v>
      </c>
      <c r="B8" s="146"/>
      <c r="C8" s="147"/>
      <c r="D8" s="361" t="s">
        <v>93</v>
      </c>
      <c r="E8" s="361"/>
      <c r="F8" s="361" t="s">
        <v>94</v>
      </c>
      <c r="G8" s="361"/>
      <c r="H8" s="361" t="s">
        <v>95</v>
      </c>
      <c r="I8" s="361"/>
      <c r="J8" s="361" t="s">
        <v>96</v>
      </c>
      <c r="K8" s="361"/>
      <c r="L8" s="361" t="s">
        <v>234</v>
      </c>
      <c r="M8" s="361" t="s">
        <v>97</v>
      </c>
      <c r="N8" s="361" t="s">
        <v>180</v>
      </c>
      <c r="O8" s="361" t="s">
        <v>181</v>
      </c>
      <c r="P8" s="8"/>
      <c r="Q8" s="8"/>
      <c r="R8" s="8"/>
    </row>
    <row r="9" spans="4:18" ht="7.5" customHeight="1">
      <c r="D9" s="360"/>
      <c r="E9" s="360"/>
      <c r="F9" s="360"/>
      <c r="G9" s="360"/>
      <c r="H9" s="360"/>
      <c r="I9" s="360"/>
      <c r="J9" s="360"/>
      <c r="K9" s="360"/>
      <c r="L9" s="360"/>
      <c r="M9" s="360"/>
      <c r="N9" s="360"/>
      <c r="O9" s="360"/>
      <c r="P9" s="8"/>
      <c r="Q9" s="8"/>
      <c r="R9" s="8"/>
    </row>
    <row r="10" spans="4:18" ht="19.5" customHeight="1">
      <c r="D10" s="360" t="s">
        <v>91</v>
      </c>
      <c r="E10" s="360"/>
      <c r="F10" s="360" t="s">
        <v>91</v>
      </c>
      <c r="G10" s="360"/>
      <c r="H10" s="360" t="s">
        <v>91</v>
      </c>
      <c r="I10" s="360"/>
      <c r="J10" s="360" t="s">
        <v>91</v>
      </c>
      <c r="K10" s="360"/>
      <c r="L10" s="360" t="s">
        <v>91</v>
      </c>
      <c r="M10" s="360" t="s">
        <v>91</v>
      </c>
      <c r="N10" s="360" t="s">
        <v>91</v>
      </c>
      <c r="O10" s="360" t="s">
        <v>91</v>
      </c>
      <c r="P10" s="8"/>
      <c r="Q10" s="8"/>
      <c r="R10" s="8"/>
    </row>
    <row r="11" spans="1:18" ht="19.5" customHeight="1">
      <c r="A11" s="8" t="s">
        <v>145</v>
      </c>
      <c r="D11" s="360"/>
      <c r="E11" s="360"/>
      <c r="F11" s="360"/>
      <c r="G11" s="360"/>
      <c r="H11" s="360"/>
      <c r="I11" s="360"/>
      <c r="J11" s="360"/>
      <c r="K11" s="360"/>
      <c r="L11" s="360"/>
      <c r="M11" s="360"/>
      <c r="N11" s="360"/>
      <c r="O11" s="360"/>
      <c r="P11" s="8"/>
      <c r="Q11" s="8"/>
      <c r="R11" s="8"/>
    </row>
    <row r="12" spans="1:15" s="148" customFormat="1" ht="24.75" customHeight="1">
      <c r="A12" s="148" t="s">
        <v>207</v>
      </c>
      <c r="D12" s="371">
        <v>174083</v>
      </c>
      <c r="E12" s="359"/>
      <c r="F12" s="359">
        <v>70243</v>
      </c>
      <c r="G12" s="359"/>
      <c r="H12" s="359">
        <v>0</v>
      </c>
      <c r="I12" s="359"/>
      <c r="J12" s="359">
        <v>-8521</v>
      </c>
      <c r="K12" s="359"/>
      <c r="L12" s="359">
        <v>-779946</v>
      </c>
      <c r="M12" s="359">
        <f>SUM(D12:L12)</f>
        <v>-544141</v>
      </c>
      <c r="N12" s="359">
        <v>6074</v>
      </c>
      <c r="O12" s="359">
        <f>SUM(M12:N12)</f>
        <v>-538067</v>
      </c>
    </row>
    <row r="13" spans="1:15" s="148" customFormat="1" ht="24.75" customHeight="1">
      <c r="A13" s="148" t="s">
        <v>317</v>
      </c>
      <c r="D13" s="359">
        <v>0</v>
      </c>
      <c r="E13" s="359"/>
      <c r="F13" s="359">
        <v>0</v>
      </c>
      <c r="G13" s="359"/>
      <c r="H13" s="359">
        <v>0</v>
      </c>
      <c r="I13" s="359"/>
      <c r="J13" s="359">
        <v>0</v>
      </c>
      <c r="K13" s="359"/>
      <c r="L13" s="359">
        <v>53580</v>
      </c>
      <c r="M13" s="359">
        <f>SUM(D13:L13)</f>
        <v>53580</v>
      </c>
      <c r="N13" s="359">
        <v>0</v>
      </c>
      <c r="O13" s="359">
        <f>SUM(M13:N13)</f>
        <v>53580</v>
      </c>
    </row>
    <row r="14" spans="1:15" s="148" customFormat="1" ht="24.75" customHeight="1">
      <c r="A14" s="8" t="s">
        <v>318</v>
      </c>
      <c r="D14" s="463">
        <f>SUM(D12:D13)</f>
        <v>174083</v>
      </c>
      <c r="E14" s="374"/>
      <c r="F14" s="463">
        <f>SUM(F12:F13)</f>
        <v>70243</v>
      </c>
      <c r="G14" s="374"/>
      <c r="H14" s="463">
        <f>SUM(H12:H13)</f>
        <v>0</v>
      </c>
      <c r="I14" s="374"/>
      <c r="J14" s="463">
        <f>SUM(J12:J13)</f>
        <v>-8521</v>
      </c>
      <c r="K14" s="374"/>
      <c r="L14" s="463">
        <f>SUM(L12:L13)</f>
        <v>-726366</v>
      </c>
      <c r="M14" s="463">
        <f>SUM(M12:M13)</f>
        <v>-490561</v>
      </c>
      <c r="N14" s="463">
        <f>SUM(N12:N13)</f>
        <v>6074</v>
      </c>
      <c r="O14" s="463">
        <f>SUM(O12:O13)</f>
        <v>-484487</v>
      </c>
    </row>
    <row r="15" spans="1:15" s="148" customFormat="1" ht="24.75" customHeight="1">
      <c r="A15" s="145"/>
      <c r="B15" s="145"/>
      <c r="D15" s="371"/>
      <c r="E15" s="359"/>
      <c r="F15" s="359"/>
      <c r="G15" s="359"/>
      <c r="H15" s="359"/>
      <c r="I15" s="359"/>
      <c r="J15" s="359"/>
      <c r="K15" s="359"/>
      <c r="L15" s="359"/>
      <c r="M15" s="359"/>
      <c r="N15" s="359"/>
      <c r="O15" s="359"/>
    </row>
    <row r="16" spans="4:15" ht="12.75" customHeight="1">
      <c r="D16" s="358"/>
      <c r="E16" s="358"/>
      <c r="F16" s="358"/>
      <c r="G16" s="358"/>
      <c r="H16" s="358"/>
      <c r="I16" s="358"/>
      <c r="J16" s="358"/>
      <c r="K16" s="358"/>
      <c r="L16" s="358"/>
      <c r="M16" s="358"/>
      <c r="N16" s="358"/>
      <c r="O16" s="358"/>
    </row>
    <row r="17" spans="1:15" ht="24" customHeight="1">
      <c r="A17" s="145" t="s">
        <v>64</v>
      </c>
      <c r="D17" s="373">
        <v>0</v>
      </c>
      <c r="E17" s="374"/>
      <c r="F17" s="363">
        <v>0</v>
      </c>
      <c r="G17" s="374"/>
      <c r="H17" s="363">
        <v>0</v>
      </c>
      <c r="I17" s="374"/>
      <c r="J17" s="363">
        <v>61</v>
      </c>
      <c r="K17" s="363" t="s">
        <v>63</v>
      </c>
      <c r="L17" s="363">
        <v>0</v>
      </c>
      <c r="M17" s="363">
        <f>SUM(D17:L17)</f>
        <v>61</v>
      </c>
      <c r="N17" s="363">
        <v>40</v>
      </c>
      <c r="O17" s="368">
        <f>SUM(M17:N17)</f>
        <v>101</v>
      </c>
    </row>
    <row r="18" spans="1:15" ht="24" customHeight="1">
      <c r="A18" s="145" t="s">
        <v>257</v>
      </c>
      <c r="D18" s="375">
        <v>4742</v>
      </c>
      <c r="E18" s="359"/>
      <c r="F18" s="362">
        <v>-70243</v>
      </c>
      <c r="G18" s="359"/>
      <c r="H18" s="362">
        <v>0</v>
      </c>
      <c r="I18" s="359"/>
      <c r="J18" s="362">
        <v>0</v>
      </c>
      <c r="K18" s="362"/>
      <c r="L18" s="362">
        <v>209510</v>
      </c>
      <c r="M18" s="362">
        <f>SUM(D18:L18)</f>
        <v>144009</v>
      </c>
      <c r="N18" s="362">
        <v>0</v>
      </c>
      <c r="O18" s="369">
        <f>SUM(M18:N18)</f>
        <v>144009</v>
      </c>
    </row>
    <row r="19" spans="1:15" ht="24" customHeight="1">
      <c r="A19" s="145" t="s">
        <v>247</v>
      </c>
      <c r="D19" s="375">
        <v>69633</v>
      </c>
      <c r="E19" s="359"/>
      <c r="F19" s="362">
        <v>0</v>
      </c>
      <c r="G19" s="359"/>
      <c r="H19" s="362">
        <v>0</v>
      </c>
      <c r="I19" s="359"/>
      <c r="J19" s="362">
        <v>0</v>
      </c>
      <c r="K19" s="362"/>
      <c r="L19" s="362">
        <v>0</v>
      </c>
      <c r="M19" s="362">
        <f>SUM(D19:L19)</f>
        <v>69633</v>
      </c>
      <c r="N19" s="362">
        <v>0</v>
      </c>
      <c r="O19" s="369">
        <f>SUM(M19:N19)</f>
        <v>69633</v>
      </c>
    </row>
    <row r="20" spans="1:15" ht="24" customHeight="1">
      <c r="A20" s="145" t="s">
        <v>171</v>
      </c>
      <c r="D20" s="375">
        <v>0</v>
      </c>
      <c r="E20" s="359"/>
      <c r="F20" s="362">
        <v>0</v>
      </c>
      <c r="G20" s="359"/>
      <c r="H20" s="362">
        <v>0</v>
      </c>
      <c r="I20" s="358"/>
      <c r="J20" s="362">
        <v>0</v>
      </c>
      <c r="K20" s="362" t="s">
        <v>63</v>
      </c>
      <c r="L20" s="362">
        <v>0</v>
      </c>
      <c r="M20" s="362">
        <f>SUM(D20:L20)</f>
        <v>0</v>
      </c>
      <c r="N20" s="362">
        <v>-1449</v>
      </c>
      <c r="O20" s="369">
        <f>SUM(M20:N20)</f>
        <v>-1449</v>
      </c>
    </row>
    <row r="21" spans="1:15" ht="22.5" customHeight="1" hidden="1">
      <c r="A21" s="149" t="s">
        <v>176</v>
      </c>
      <c r="D21" s="375" t="s">
        <v>63</v>
      </c>
      <c r="E21" s="359"/>
      <c r="F21" s="362" t="s">
        <v>63</v>
      </c>
      <c r="G21" s="359"/>
      <c r="H21" s="362" t="s">
        <v>63</v>
      </c>
      <c r="I21" s="362" t="s">
        <v>63</v>
      </c>
      <c r="J21" s="362" t="s">
        <v>63</v>
      </c>
      <c r="K21" s="362" t="s">
        <v>63</v>
      </c>
      <c r="L21" s="362" t="s">
        <v>63</v>
      </c>
      <c r="M21" s="362">
        <v>0</v>
      </c>
      <c r="N21" s="362" t="s">
        <v>63</v>
      </c>
      <c r="O21" s="369">
        <v>0</v>
      </c>
    </row>
    <row r="22" spans="1:15" ht="24" customHeight="1" hidden="1">
      <c r="A22" s="479" t="s">
        <v>158</v>
      </c>
      <c r="B22" s="479"/>
      <c r="D22" s="375" t="s">
        <v>63</v>
      </c>
      <c r="E22" s="359"/>
      <c r="F22" s="362" t="s">
        <v>63</v>
      </c>
      <c r="G22" s="359"/>
      <c r="H22" s="362" t="s">
        <v>63</v>
      </c>
      <c r="I22" s="362" t="s">
        <v>63</v>
      </c>
      <c r="J22" s="362" t="s">
        <v>63</v>
      </c>
      <c r="K22" s="362" t="s">
        <v>63</v>
      </c>
      <c r="L22" s="362" t="s">
        <v>63</v>
      </c>
      <c r="M22" s="362">
        <v>0</v>
      </c>
      <c r="N22" s="362" t="s">
        <v>63</v>
      </c>
      <c r="O22" s="369">
        <v>0</v>
      </c>
    </row>
    <row r="23" spans="2:15" ht="2.25" customHeight="1">
      <c r="B23" s="144"/>
      <c r="D23" s="375"/>
      <c r="E23" s="359"/>
      <c r="F23" s="362"/>
      <c r="G23" s="359"/>
      <c r="H23" s="362"/>
      <c r="I23" s="359"/>
      <c r="J23" s="362"/>
      <c r="K23" s="359"/>
      <c r="L23" s="362"/>
      <c r="M23" s="359"/>
      <c r="N23" s="359"/>
      <c r="O23" s="369"/>
    </row>
    <row r="24" spans="1:15" ht="6" customHeight="1">
      <c r="A24" s="144"/>
      <c r="B24" s="144"/>
      <c r="D24" s="322"/>
      <c r="E24" s="323"/>
      <c r="F24" s="324"/>
      <c r="G24" s="323"/>
      <c r="H24" s="324"/>
      <c r="I24" s="376"/>
      <c r="J24" s="324"/>
      <c r="K24" s="323"/>
      <c r="L24" s="324"/>
      <c r="M24" s="324"/>
      <c r="N24" s="324"/>
      <c r="O24" s="370"/>
    </row>
    <row r="25" spans="1:15" ht="25.5" customHeight="1">
      <c r="A25" s="145" t="s">
        <v>258</v>
      </c>
      <c r="D25" s="362">
        <f>SUM(D17:D20)</f>
        <v>74375</v>
      </c>
      <c r="E25" s="358"/>
      <c r="F25" s="362">
        <f>SUM(F17:F20)</f>
        <v>-70243</v>
      </c>
      <c r="G25" s="358"/>
      <c r="H25" s="362">
        <f>SUM(H17:H20)</f>
        <v>0</v>
      </c>
      <c r="I25" s="358"/>
      <c r="J25" s="362">
        <f>SUM(J17:J20)</f>
        <v>61</v>
      </c>
      <c r="K25" s="358"/>
      <c r="L25" s="362">
        <f>SUM(L17:L20)</f>
        <v>209510</v>
      </c>
      <c r="M25" s="362">
        <f>SUM(M17:M20)</f>
        <v>213703</v>
      </c>
      <c r="N25" s="362">
        <f>SUM(N17:N20)</f>
        <v>-1409</v>
      </c>
      <c r="O25" s="362">
        <f>SUM(O17:O20)</f>
        <v>212294</v>
      </c>
    </row>
    <row r="26" spans="1:15" ht="20.25">
      <c r="A26" s="145" t="s">
        <v>174</v>
      </c>
      <c r="D26" s="358"/>
      <c r="E26" s="358"/>
      <c r="F26" s="358"/>
      <c r="G26" s="358"/>
      <c r="H26" s="358"/>
      <c r="I26" s="358"/>
      <c r="J26" s="358"/>
      <c r="K26" s="358"/>
      <c r="L26" s="358"/>
      <c r="M26" s="358"/>
      <c r="N26" s="362"/>
      <c r="O26" s="358"/>
    </row>
    <row r="27" spans="1:15" ht="18.75" customHeight="1" hidden="1">
      <c r="A27" s="145" t="s">
        <v>219</v>
      </c>
      <c r="D27" s="372" t="s">
        <v>63</v>
      </c>
      <c r="E27" s="358"/>
      <c r="F27" s="372" t="s">
        <v>63</v>
      </c>
      <c r="G27" s="358"/>
      <c r="H27" s="362" t="s">
        <v>63</v>
      </c>
      <c r="I27" s="359"/>
      <c r="J27" s="362" t="s">
        <v>63</v>
      </c>
      <c r="K27" s="358"/>
      <c r="L27" s="362">
        <v>0</v>
      </c>
      <c r="M27" s="362" t="s">
        <v>63</v>
      </c>
      <c r="N27" s="362" t="s">
        <v>63</v>
      </c>
      <c r="O27" s="362" t="s">
        <v>63</v>
      </c>
    </row>
    <row r="28" spans="1:15" ht="21" customHeight="1" hidden="1">
      <c r="A28" s="145" t="s">
        <v>220</v>
      </c>
      <c r="D28" s="372" t="s">
        <v>63</v>
      </c>
      <c r="E28" s="358"/>
      <c r="F28" s="372" t="s">
        <v>63</v>
      </c>
      <c r="G28" s="358"/>
      <c r="H28" s="362">
        <v>0</v>
      </c>
      <c r="I28" s="359"/>
      <c r="J28" s="362" t="s">
        <v>63</v>
      </c>
      <c r="K28" s="358"/>
      <c r="L28" s="362">
        <v>0</v>
      </c>
      <c r="M28" s="358">
        <v>0</v>
      </c>
      <c r="N28" s="362" t="s">
        <v>63</v>
      </c>
      <c r="O28" s="358">
        <v>0</v>
      </c>
    </row>
    <row r="29" spans="1:15" ht="18" customHeight="1" hidden="1">
      <c r="A29" s="145" t="s">
        <v>204</v>
      </c>
      <c r="D29" s="145"/>
      <c r="E29" s="145"/>
      <c r="F29" s="145"/>
      <c r="G29" s="145"/>
      <c r="H29" s="145"/>
      <c r="I29" s="145"/>
      <c r="J29" s="145"/>
      <c r="K29" s="145"/>
      <c r="L29" s="145"/>
      <c r="M29" s="145"/>
      <c r="N29" s="145"/>
      <c r="O29" s="145"/>
    </row>
    <row r="30" spans="2:15" ht="21.75" customHeight="1" hidden="1">
      <c r="B30" s="145" t="s">
        <v>205</v>
      </c>
      <c r="D30" s="372" t="s">
        <v>63</v>
      </c>
      <c r="E30" s="358"/>
      <c r="F30" s="372" t="s">
        <v>63</v>
      </c>
      <c r="G30" s="358"/>
      <c r="H30" s="362" t="s">
        <v>63</v>
      </c>
      <c r="I30" s="359"/>
      <c r="J30" s="362" t="s">
        <v>63</v>
      </c>
      <c r="K30" s="358"/>
      <c r="L30" s="362" t="s">
        <v>63</v>
      </c>
      <c r="M30" s="362" t="s">
        <v>63</v>
      </c>
      <c r="N30" s="362" t="s">
        <v>77</v>
      </c>
      <c r="O30" s="358">
        <v>0</v>
      </c>
    </row>
    <row r="31" spans="1:15" ht="24" customHeight="1">
      <c r="A31" s="145" t="s">
        <v>65</v>
      </c>
      <c r="D31" s="372">
        <v>0</v>
      </c>
      <c r="E31" s="358"/>
      <c r="F31" s="372">
        <v>0</v>
      </c>
      <c r="G31" s="358"/>
      <c r="H31" s="372">
        <v>0</v>
      </c>
      <c r="I31" s="358"/>
      <c r="J31" s="372">
        <v>0</v>
      </c>
      <c r="K31" s="358"/>
      <c r="L31" s="358">
        <v>437216</v>
      </c>
      <c r="M31" s="358">
        <f>SUM(D31:L31)</f>
        <v>437216</v>
      </c>
      <c r="N31" s="358">
        <v>537</v>
      </c>
      <c r="O31" s="358">
        <f>SUM(M31:N31)</f>
        <v>437753</v>
      </c>
    </row>
    <row r="32" spans="1:15" ht="20.25" customHeight="1">
      <c r="A32" s="145" t="s">
        <v>172</v>
      </c>
      <c r="D32" s="372"/>
      <c r="E32" s="358"/>
      <c r="F32" s="372"/>
      <c r="G32" s="358"/>
      <c r="H32" s="372"/>
      <c r="I32" s="358"/>
      <c r="J32" s="372"/>
      <c r="K32" s="358"/>
      <c r="L32" s="358"/>
      <c r="M32" s="358"/>
      <c r="N32" s="358"/>
      <c r="O32" s="358"/>
    </row>
    <row r="33" spans="1:15" ht="19.5" customHeight="1">
      <c r="A33" s="150" t="s">
        <v>77</v>
      </c>
      <c r="B33" s="145" t="s">
        <v>202</v>
      </c>
      <c r="D33" s="372">
        <v>0</v>
      </c>
      <c r="E33" s="358"/>
      <c r="F33" s="372">
        <v>0</v>
      </c>
      <c r="G33" s="358"/>
      <c r="H33" s="372">
        <v>0</v>
      </c>
      <c r="I33" s="358"/>
      <c r="J33" s="367">
        <v>0</v>
      </c>
      <c r="K33" s="358"/>
      <c r="L33" s="364">
        <v>0</v>
      </c>
      <c r="M33" s="364">
        <f>SUM(D33:L33)</f>
        <v>0</v>
      </c>
      <c r="N33" s="358">
        <v>0</v>
      </c>
      <c r="O33" s="358">
        <f>SUM(M33:N33)</f>
        <v>0</v>
      </c>
    </row>
    <row r="34" spans="1:15" ht="23.25" customHeight="1" thickBot="1">
      <c r="A34" s="145" t="s">
        <v>239</v>
      </c>
      <c r="D34" s="365">
        <f>D12+D25+D31+D33</f>
        <v>248458</v>
      </c>
      <c r="E34" s="365" t="e">
        <v>#REF!</v>
      </c>
      <c r="F34" s="365">
        <f>F12+F25+F31+F33</f>
        <v>0</v>
      </c>
      <c r="G34" s="365" t="e">
        <v>#REF!</v>
      </c>
      <c r="H34" s="365">
        <f>H12+H25+H31+H33</f>
        <v>0</v>
      </c>
      <c r="I34" s="365" t="e">
        <v>#REF!</v>
      </c>
      <c r="J34" s="365">
        <f>J12+J25+J31+J33</f>
        <v>-8460</v>
      </c>
      <c r="K34" s="365" t="e">
        <v>#REF!</v>
      </c>
      <c r="L34" s="365">
        <f>L12+L13+L25+L31+L33</f>
        <v>-79640</v>
      </c>
      <c r="M34" s="365">
        <f>M12+M13+M25+M31+M33</f>
        <v>160358</v>
      </c>
      <c r="N34" s="365">
        <f>N12+N25+N31+N33</f>
        <v>5202</v>
      </c>
      <c r="O34" s="365">
        <f>O12+O13+O25+O31+O33</f>
        <v>165560</v>
      </c>
    </row>
    <row r="35" spans="4:15" ht="28.5" customHeight="1">
      <c r="D35" s="366"/>
      <c r="E35" s="366"/>
      <c r="F35" s="366"/>
      <c r="G35" s="366"/>
      <c r="H35" s="366"/>
      <c r="I35" s="366"/>
      <c r="J35" s="366"/>
      <c r="K35" s="366"/>
      <c r="L35" s="366"/>
      <c r="M35" s="366"/>
      <c r="N35" s="366"/>
      <c r="O35" s="366"/>
    </row>
    <row r="36" spans="1:18" ht="19.5" customHeight="1">
      <c r="A36" s="8" t="s">
        <v>183</v>
      </c>
      <c r="D36" s="360"/>
      <c r="E36" s="360"/>
      <c r="F36" s="360"/>
      <c r="G36" s="360"/>
      <c r="H36" s="360"/>
      <c r="I36" s="360"/>
      <c r="J36" s="360"/>
      <c r="K36" s="360"/>
      <c r="L36" s="360"/>
      <c r="M36" s="360"/>
      <c r="N36" s="360"/>
      <c r="O36" s="360"/>
      <c r="P36" s="8"/>
      <c r="Q36" s="8"/>
      <c r="R36" s="8"/>
    </row>
    <row r="37" spans="1:15" s="148" customFormat="1" ht="24.75" customHeight="1">
      <c r="A37" s="145" t="s">
        <v>329</v>
      </c>
      <c r="B37" s="145"/>
      <c r="D37" s="371">
        <v>174083</v>
      </c>
      <c r="E37" s="359"/>
      <c r="F37" s="359">
        <v>70243</v>
      </c>
      <c r="G37" s="359"/>
      <c r="H37" s="359">
        <v>10841</v>
      </c>
      <c r="I37" s="359"/>
      <c r="J37" s="359">
        <v>-8442</v>
      </c>
      <c r="K37" s="359"/>
      <c r="L37" s="359">
        <v>-669949</v>
      </c>
      <c r="M37" s="359">
        <f>SUM(D37:L37)</f>
        <v>-423224</v>
      </c>
      <c r="N37" s="359">
        <v>5316</v>
      </c>
      <c r="O37" s="359">
        <f>SUM(M37:N37)</f>
        <v>-417908</v>
      </c>
    </row>
    <row r="38" spans="1:15" s="148" customFormat="1" ht="24.75" customHeight="1">
      <c r="A38" s="145"/>
      <c r="B38" s="473" t="s">
        <v>330</v>
      </c>
      <c r="D38" s="371"/>
      <c r="E38" s="359"/>
      <c r="F38" s="359"/>
      <c r="G38" s="359"/>
      <c r="H38" s="359"/>
      <c r="I38" s="359"/>
      <c r="J38" s="359"/>
      <c r="K38" s="359"/>
      <c r="L38" s="359"/>
      <c r="M38" s="359"/>
      <c r="N38" s="359"/>
      <c r="O38" s="359"/>
    </row>
    <row r="39" spans="1:15" s="148" customFormat="1" ht="24.75" customHeight="1">
      <c r="A39" s="145" t="s">
        <v>208</v>
      </c>
      <c r="B39" s="145"/>
      <c r="D39" s="362" t="s">
        <v>63</v>
      </c>
      <c r="E39" s="359"/>
      <c r="F39" s="362" t="s">
        <v>63</v>
      </c>
      <c r="G39" s="359"/>
      <c r="H39" s="362">
        <v>-10841</v>
      </c>
      <c r="I39" s="359"/>
      <c r="J39" s="362" t="s">
        <v>63</v>
      </c>
      <c r="K39" s="359"/>
      <c r="L39" s="362">
        <v>-15779</v>
      </c>
      <c r="M39" s="359">
        <f>SUM(D39:L39)</f>
        <v>-26620</v>
      </c>
      <c r="N39" s="362">
        <v>0</v>
      </c>
      <c r="O39" s="359">
        <f>SUM(M39:N39)</f>
        <v>-26620</v>
      </c>
    </row>
    <row r="40" spans="1:15" s="148" customFormat="1" ht="24.75" customHeight="1">
      <c r="A40" s="145" t="s">
        <v>207</v>
      </c>
      <c r="B40" s="145"/>
      <c r="D40" s="363">
        <f>SUM(D37:D39)</f>
        <v>174083</v>
      </c>
      <c r="E40" s="359"/>
      <c r="F40" s="363">
        <f>SUM(F37:F39)</f>
        <v>70243</v>
      </c>
      <c r="G40" s="359"/>
      <c r="H40" s="363">
        <f>SUM(H37:H39)</f>
        <v>0</v>
      </c>
      <c r="I40" s="359"/>
      <c r="J40" s="363">
        <f>SUM(J37:J39)</f>
        <v>-8442</v>
      </c>
      <c r="K40" s="359"/>
      <c r="L40" s="363">
        <f>SUM(L37:L39)</f>
        <v>-685728</v>
      </c>
      <c r="M40" s="363">
        <f>SUM(M37:M39)</f>
        <v>-449844</v>
      </c>
      <c r="N40" s="363">
        <f>SUM(N37:N39)</f>
        <v>5316</v>
      </c>
      <c r="O40" s="363">
        <f>SUM(O37:O39)</f>
        <v>-444528</v>
      </c>
    </row>
    <row r="41" spans="1:15" s="148" customFormat="1" ht="24.75" customHeight="1">
      <c r="A41" s="148" t="s">
        <v>317</v>
      </c>
      <c r="D41" s="323">
        <v>0</v>
      </c>
      <c r="E41" s="323"/>
      <c r="F41" s="323">
        <v>0</v>
      </c>
      <c r="G41" s="323"/>
      <c r="H41" s="323">
        <v>0</v>
      </c>
      <c r="I41" s="323"/>
      <c r="J41" s="323">
        <v>0</v>
      </c>
      <c r="K41" s="323"/>
      <c r="L41" s="323">
        <v>53580</v>
      </c>
      <c r="M41" s="323">
        <f>SUM(D41:L41)</f>
        <v>53580</v>
      </c>
      <c r="N41" s="323">
        <v>0</v>
      </c>
      <c r="O41" s="323">
        <f>SUM(M41:N41)</f>
        <v>53580</v>
      </c>
    </row>
    <row r="42" spans="1:15" s="148" customFormat="1" ht="24.75" customHeight="1">
      <c r="A42" s="8" t="s">
        <v>328</v>
      </c>
      <c r="B42" s="145"/>
      <c r="D42" s="371">
        <f>SUM(D40:D41)</f>
        <v>174083</v>
      </c>
      <c r="E42" s="359"/>
      <c r="F42" s="371">
        <f>SUM(F40:F41)</f>
        <v>70243</v>
      </c>
      <c r="G42" s="359"/>
      <c r="H42" s="371">
        <f>SUM(H37:H39)</f>
        <v>0</v>
      </c>
      <c r="I42" s="359"/>
      <c r="J42" s="371">
        <f>SUM(J40:J41)</f>
        <v>-8442</v>
      </c>
      <c r="K42" s="359"/>
      <c r="L42" s="371">
        <f>SUM(L40:L41)</f>
        <v>-632148</v>
      </c>
      <c r="M42" s="371">
        <f>SUM(M40:M41)</f>
        <v>-396264</v>
      </c>
      <c r="N42" s="371">
        <f>SUM(N40:N41)</f>
        <v>5316</v>
      </c>
      <c r="O42" s="371">
        <f>SUM(O40:O41)</f>
        <v>-390948</v>
      </c>
    </row>
    <row r="43" spans="1:15" s="148" customFormat="1" ht="24.75" customHeight="1">
      <c r="A43" s="145"/>
      <c r="B43" s="145"/>
      <c r="D43" s="371"/>
      <c r="E43" s="359"/>
      <c r="F43" s="359"/>
      <c r="G43" s="359"/>
      <c r="H43" s="359"/>
      <c r="I43" s="359"/>
      <c r="J43" s="359"/>
      <c r="K43" s="359"/>
      <c r="L43" s="359"/>
      <c r="M43" s="359"/>
      <c r="N43" s="359"/>
      <c r="O43" s="359"/>
    </row>
    <row r="44" spans="4:15" ht="12.75" customHeight="1">
      <c r="D44" s="358"/>
      <c r="E44" s="358"/>
      <c r="F44" s="358"/>
      <c r="G44" s="358"/>
      <c r="H44" s="358"/>
      <c r="I44" s="358"/>
      <c r="J44" s="358"/>
      <c r="K44" s="358"/>
      <c r="L44" s="358"/>
      <c r="M44" s="358"/>
      <c r="N44" s="358"/>
      <c r="O44" s="358"/>
    </row>
    <row r="45" spans="1:15" ht="24" customHeight="1">
      <c r="A45" s="145" t="s">
        <v>64</v>
      </c>
      <c r="D45" s="373">
        <v>0</v>
      </c>
      <c r="E45" s="374"/>
      <c r="F45" s="363">
        <v>0</v>
      </c>
      <c r="G45" s="374"/>
      <c r="H45" s="363">
        <v>0</v>
      </c>
      <c r="I45" s="363" t="s">
        <v>63</v>
      </c>
      <c r="J45" s="363">
        <v>-123</v>
      </c>
      <c r="K45" s="363" t="s">
        <v>63</v>
      </c>
      <c r="L45" s="363">
        <v>0</v>
      </c>
      <c r="M45" s="363">
        <f>SUM(D45:L45)</f>
        <v>-123</v>
      </c>
      <c r="N45" s="363">
        <v>-82</v>
      </c>
      <c r="O45" s="368">
        <f>SUM(M45:N45)</f>
        <v>-205</v>
      </c>
    </row>
    <row r="46" spans="2:15" ht="2.25" customHeight="1">
      <c r="B46" s="144"/>
      <c r="D46" s="375">
        <v>0</v>
      </c>
      <c r="E46" s="359"/>
      <c r="F46" s="362"/>
      <c r="G46" s="359"/>
      <c r="H46" s="362"/>
      <c r="I46" s="359"/>
      <c r="J46" s="362"/>
      <c r="K46" s="359"/>
      <c r="L46" s="362"/>
      <c r="M46" s="359"/>
      <c r="N46" s="362"/>
      <c r="O46" s="369"/>
    </row>
    <row r="47" spans="1:15" ht="6" customHeight="1">
      <c r="A47" s="144"/>
      <c r="B47" s="144"/>
      <c r="D47" s="322"/>
      <c r="E47" s="323"/>
      <c r="F47" s="324"/>
      <c r="G47" s="323"/>
      <c r="H47" s="324"/>
      <c r="I47" s="376"/>
      <c r="J47" s="324"/>
      <c r="K47" s="323"/>
      <c r="L47" s="324"/>
      <c r="M47" s="324"/>
      <c r="N47" s="324"/>
      <c r="O47" s="370"/>
    </row>
    <row r="48" spans="1:15" ht="25.5" customHeight="1">
      <c r="A48" s="145" t="s">
        <v>144</v>
      </c>
      <c r="D48" s="362">
        <f>D45</f>
        <v>0</v>
      </c>
      <c r="E48" s="358"/>
      <c r="F48" s="362">
        <f>F45</f>
        <v>0</v>
      </c>
      <c r="G48" s="358"/>
      <c r="H48" s="362">
        <f>H45</f>
        <v>0</v>
      </c>
      <c r="I48" s="358"/>
      <c r="J48" s="362">
        <f>J45</f>
        <v>-123</v>
      </c>
      <c r="K48" s="358"/>
      <c r="L48" s="362">
        <f>L45</f>
        <v>0</v>
      </c>
      <c r="M48" s="362">
        <f>M45</f>
        <v>-123</v>
      </c>
      <c r="N48" s="362">
        <f>N45</f>
        <v>-82</v>
      </c>
      <c r="O48" s="362">
        <f>O45</f>
        <v>-205</v>
      </c>
    </row>
    <row r="49" spans="1:15" ht="20.25">
      <c r="A49" s="145" t="s">
        <v>174</v>
      </c>
      <c r="D49" s="358"/>
      <c r="E49" s="358"/>
      <c r="F49" s="358"/>
      <c r="G49" s="358"/>
      <c r="H49" s="358"/>
      <c r="I49" s="358"/>
      <c r="J49" s="358"/>
      <c r="K49" s="358"/>
      <c r="L49" s="358"/>
      <c r="M49" s="358"/>
      <c r="N49" s="362"/>
      <c r="O49" s="358"/>
    </row>
    <row r="50" spans="1:15" ht="24" customHeight="1">
      <c r="A50" s="145" t="s">
        <v>237</v>
      </c>
      <c r="D50" s="372">
        <v>0</v>
      </c>
      <c r="E50" s="358"/>
      <c r="F50" s="372">
        <v>0</v>
      </c>
      <c r="G50" s="358"/>
      <c r="H50" s="372">
        <v>0</v>
      </c>
      <c r="I50" s="358"/>
      <c r="J50" s="372">
        <v>-74225</v>
      </c>
      <c r="K50" s="358"/>
      <c r="L50" s="358">
        <v>0</v>
      </c>
      <c r="M50" s="358">
        <f>SUM(D50:L50)</f>
        <v>-74225</v>
      </c>
      <c r="N50" s="362">
        <v>468</v>
      </c>
      <c r="O50" s="358">
        <f>SUM(M50:N50)</f>
        <v>-73757</v>
      </c>
    </row>
    <row r="51" spans="1:15" ht="23.25" customHeight="1" thickBot="1">
      <c r="A51" s="145" t="s">
        <v>238</v>
      </c>
      <c r="D51" s="365">
        <f>D42+D48+D50</f>
        <v>174083</v>
      </c>
      <c r="E51" s="365">
        <v>0</v>
      </c>
      <c r="F51" s="365">
        <f>F42+F48+F50</f>
        <v>70243</v>
      </c>
      <c r="G51" s="365">
        <v>0</v>
      </c>
      <c r="H51" s="365">
        <f>H42+H48+H50</f>
        <v>0</v>
      </c>
      <c r="I51" s="365">
        <v>0</v>
      </c>
      <c r="J51" s="365">
        <f>J42+J48+J50</f>
        <v>-82790</v>
      </c>
      <c r="K51" s="365">
        <v>0</v>
      </c>
      <c r="L51" s="365">
        <f>L42+L48+L50</f>
        <v>-632148</v>
      </c>
      <c r="M51" s="365">
        <f>M42+M48+M50</f>
        <v>-470612</v>
      </c>
      <c r="N51" s="365">
        <f>N42+N48+N50</f>
        <v>5702</v>
      </c>
      <c r="O51" s="365">
        <f>O42+O48+O50</f>
        <v>-464910</v>
      </c>
    </row>
    <row r="52" ht="36" customHeight="1">
      <c r="N52" s="46"/>
    </row>
    <row r="53" ht="20.25">
      <c r="A53" s="151" t="s">
        <v>173</v>
      </c>
    </row>
    <row r="54" spans="1:2" ht="20.25">
      <c r="A54" s="145" t="s">
        <v>149</v>
      </c>
      <c r="B54" s="145" t="s">
        <v>148</v>
      </c>
    </row>
    <row r="55" spans="1:15" ht="48.75" customHeight="1">
      <c r="A55" s="495" t="s">
        <v>212</v>
      </c>
      <c r="B55" s="495"/>
      <c r="C55" s="483"/>
      <c r="D55" s="483"/>
      <c r="E55" s="483"/>
      <c r="F55" s="483"/>
      <c r="G55" s="483"/>
      <c r="H55" s="483"/>
      <c r="I55" s="483"/>
      <c r="J55" s="483"/>
      <c r="K55" s="483"/>
      <c r="L55" s="483"/>
      <c r="M55" s="483"/>
      <c r="N55" s="501"/>
      <c r="O55" s="501"/>
    </row>
  </sheetData>
  <mergeCells count="5">
    <mergeCell ref="A22:B22"/>
    <mergeCell ref="D5:M5"/>
    <mergeCell ref="A55:O55"/>
    <mergeCell ref="A1:H1"/>
    <mergeCell ref="A2:H2"/>
  </mergeCells>
  <printOptions horizontalCentered="1"/>
  <pageMargins left="0.71" right="0.45" top="0.7480314960629921" bottom="0.7480314960629921" header="0.5118110236220472" footer="0.5118110236220472"/>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Q428"/>
  <sheetViews>
    <sheetView zoomScale="60" zoomScaleNormal="60" workbookViewId="0" topLeftCell="A1">
      <pane xSplit="3" ySplit="10" topLeftCell="D18" activePane="bottomRight" state="frozen"/>
      <selection pane="topLeft" activeCell="A1" sqref="A1"/>
      <selection pane="topRight" activeCell="D1" sqref="D1"/>
      <selection pane="bottomLeft" activeCell="A11" sqref="A11"/>
      <selection pane="bottomRight" activeCell="D22" sqref="D22"/>
    </sheetView>
  </sheetViews>
  <sheetFormatPr defaultColWidth="8.77734375" defaultRowHeight="15"/>
  <cols>
    <col min="1" max="1" width="1.77734375" style="58" customWidth="1"/>
    <col min="2" max="2" width="73.77734375" style="58" customWidth="1"/>
    <col min="3" max="3" width="2.77734375" style="58" customWidth="1"/>
    <col min="4" max="4" width="17.88671875" style="124" customWidth="1"/>
    <col min="5" max="5" width="1.66796875" style="71" customWidth="1"/>
    <col min="6" max="6" width="18.21484375" style="385" customWidth="1"/>
    <col min="7" max="7" width="1.1171875" style="71" customWidth="1"/>
    <col min="8" max="8" width="5.6640625" style="58" customWidth="1"/>
    <col min="9" max="9" width="12.10546875" style="58" customWidth="1"/>
    <col min="10" max="16384" width="5.6640625" style="58" customWidth="1"/>
  </cols>
  <sheetData>
    <row r="1" spans="1:7" ht="34.5" customHeight="1">
      <c r="A1" s="57"/>
      <c r="B1" s="489" t="s">
        <v>240</v>
      </c>
      <c r="C1" s="489"/>
      <c r="D1" s="489"/>
      <c r="E1" s="489"/>
      <c r="F1" s="489"/>
      <c r="G1" s="57"/>
    </row>
    <row r="2" spans="1:7" ht="34.5" customHeight="1">
      <c r="A2" s="57"/>
      <c r="B2" s="420" t="s">
        <v>241</v>
      </c>
      <c r="C2" s="420"/>
      <c r="D2" s="420"/>
      <c r="E2" s="420"/>
      <c r="F2" s="420"/>
      <c r="G2" s="57"/>
    </row>
    <row r="3" spans="1:7" ht="45.75" customHeight="1">
      <c r="A3" s="57"/>
      <c r="B3" s="490" t="s">
        <v>130</v>
      </c>
      <c r="C3" s="490"/>
      <c r="D3" s="490"/>
      <c r="E3" s="490"/>
      <c r="F3" s="490"/>
      <c r="G3" s="57"/>
    </row>
    <row r="4" spans="1:7" ht="52.5" customHeight="1">
      <c r="A4" s="476"/>
      <c r="B4" s="476"/>
      <c r="C4" s="476"/>
      <c r="D4" s="476"/>
      <c r="E4" s="476"/>
      <c r="F4" s="476"/>
      <c r="G4" s="476"/>
    </row>
    <row r="5" spans="2:8" ht="25.5">
      <c r="B5" s="59"/>
      <c r="C5" s="59"/>
      <c r="D5" s="487"/>
      <c r="E5" s="487"/>
      <c r="F5" s="487"/>
      <c r="G5" s="60"/>
      <c r="H5" s="60"/>
    </row>
    <row r="6" spans="1:8" ht="24" thickBot="1">
      <c r="A6" s="61"/>
      <c r="B6" s="62" t="s">
        <v>229</v>
      </c>
      <c r="C6" s="63"/>
      <c r="D6" s="488"/>
      <c r="E6" s="488"/>
      <c r="F6" s="488"/>
      <c r="G6" s="64"/>
      <c r="H6" s="65"/>
    </row>
    <row r="7" spans="1:8" ht="23.25">
      <c r="A7" s="61"/>
      <c r="B7" s="427"/>
      <c r="C7" s="85"/>
      <c r="D7" s="428"/>
      <c r="E7" s="428"/>
      <c r="F7" s="133" t="s">
        <v>140</v>
      </c>
      <c r="G7" s="429"/>
      <c r="H7" s="65"/>
    </row>
    <row r="8" spans="1:7" ht="36" customHeight="1">
      <c r="A8" s="61"/>
      <c r="B8" s="59"/>
      <c r="C8" s="59"/>
      <c r="D8" s="133" t="s">
        <v>194</v>
      </c>
      <c r="E8" s="109"/>
      <c r="F8" s="133" t="s">
        <v>178</v>
      </c>
      <c r="G8" s="66"/>
    </row>
    <row r="9" spans="1:7" ht="9.75" customHeight="1">
      <c r="A9" s="61"/>
      <c r="B9" s="59"/>
      <c r="C9" s="59"/>
      <c r="D9" s="134"/>
      <c r="E9" s="110"/>
      <c r="F9" s="383"/>
      <c r="G9" s="66"/>
    </row>
    <row r="10" spans="1:7" ht="23.25">
      <c r="A10" s="61"/>
      <c r="B10" s="59"/>
      <c r="C10" s="59"/>
      <c r="D10" s="135" t="s">
        <v>91</v>
      </c>
      <c r="E10" s="111"/>
      <c r="F10" s="135" t="s">
        <v>91</v>
      </c>
      <c r="G10" s="67"/>
    </row>
    <row r="11" spans="1:7" ht="23.25">
      <c r="A11" s="61"/>
      <c r="B11" s="59"/>
      <c r="C11" s="59"/>
      <c r="D11" s="136"/>
      <c r="E11" s="59"/>
      <c r="F11" s="383"/>
      <c r="G11" s="68"/>
    </row>
    <row r="12" spans="2:6" ht="23.25">
      <c r="B12" s="69" t="s">
        <v>125</v>
      </c>
      <c r="C12" s="70"/>
      <c r="D12" s="137"/>
      <c r="E12" s="99"/>
      <c r="F12" s="47"/>
    </row>
    <row r="13" spans="2:14" ht="26.25" customHeight="1">
      <c r="B13" s="72" t="s">
        <v>69</v>
      </c>
      <c r="C13" s="70"/>
      <c r="D13" s="415">
        <v>96058</v>
      </c>
      <c r="E13" s="99"/>
      <c r="F13" s="356">
        <v>87999</v>
      </c>
      <c r="G13" s="73"/>
      <c r="H13" s="74"/>
      <c r="I13" s="74"/>
      <c r="J13" s="74"/>
      <c r="K13" s="74"/>
      <c r="L13" s="74"/>
      <c r="M13" s="74"/>
      <c r="N13" s="74"/>
    </row>
    <row r="14" spans="2:14" s="75" customFormat="1" ht="27.75" customHeight="1">
      <c r="B14" s="76" t="s">
        <v>70</v>
      </c>
      <c r="C14" s="77"/>
      <c r="D14" s="416">
        <v>-74054</v>
      </c>
      <c r="E14" s="112"/>
      <c r="F14" s="382">
        <v>-89024</v>
      </c>
      <c r="G14" s="78"/>
      <c r="H14" s="79"/>
      <c r="I14" s="79"/>
      <c r="J14" s="79"/>
      <c r="K14" s="79"/>
      <c r="L14" s="79"/>
      <c r="M14" s="79"/>
      <c r="N14" s="79"/>
    </row>
    <row r="15" spans="2:14" ht="27.75" customHeight="1">
      <c r="B15" s="72"/>
      <c r="C15" s="70"/>
      <c r="D15" s="138">
        <f>SUM(D13:D14)</f>
        <v>22004</v>
      </c>
      <c r="E15" s="85"/>
      <c r="F15" s="356">
        <f>SUM(F13:F14)</f>
        <v>-1025</v>
      </c>
      <c r="G15" s="80"/>
      <c r="H15" s="74"/>
      <c r="I15" s="74"/>
      <c r="J15" s="74"/>
      <c r="K15" s="74"/>
      <c r="L15" s="74"/>
      <c r="M15" s="74"/>
      <c r="N15" s="74"/>
    </row>
    <row r="16" spans="2:14" ht="27" customHeight="1">
      <c r="B16" s="72" t="s">
        <v>196</v>
      </c>
      <c r="C16" s="70"/>
      <c r="D16" s="416">
        <v>-1011</v>
      </c>
      <c r="E16" s="99"/>
      <c r="F16" s="356">
        <v>-931</v>
      </c>
      <c r="G16" s="81"/>
      <c r="H16" s="74"/>
      <c r="I16" s="74"/>
      <c r="J16" s="74"/>
      <c r="K16" s="74"/>
      <c r="L16" s="74"/>
      <c r="M16" s="74"/>
      <c r="N16" s="74"/>
    </row>
    <row r="17" spans="2:7" s="75" customFormat="1" ht="39" customHeight="1">
      <c r="B17" s="82" t="s">
        <v>221</v>
      </c>
      <c r="C17" s="83"/>
      <c r="D17" s="139">
        <f>SUM(D15:D16)</f>
        <v>20993</v>
      </c>
      <c r="E17" s="113"/>
      <c r="F17" s="384">
        <f>SUM(F15:F16)</f>
        <v>-1956</v>
      </c>
      <c r="G17" s="84"/>
    </row>
    <row r="18" spans="2:7" ht="18" customHeight="1">
      <c r="B18" s="59"/>
      <c r="C18" s="85"/>
      <c r="D18" s="46"/>
      <c r="E18" s="99"/>
      <c r="F18" s="47"/>
      <c r="G18" s="74"/>
    </row>
    <row r="19" spans="2:7" ht="27" customHeight="1">
      <c r="B19" s="86" t="s">
        <v>71</v>
      </c>
      <c r="C19" s="85"/>
      <c r="D19" s="138"/>
      <c r="E19" s="99"/>
      <c r="F19" s="356"/>
      <c r="G19" s="73"/>
    </row>
    <row r="20" spans="2:7" s="75" customFormat="1" ht="27.75" customHeight="1">
      <c r="B20" s="88" t="s">
        <v>242</v>
      </c>
      <c r="C20" s="89"/>
      <c r="D20" s="415">
        <v>-2565</v>
      </c>
      <c r="E20" s="89"/>
      <c r="F20" s="356">
        <v>-3813</v>
      </c>
      <c r="G20" s="79"/>
    </row>
    <row r="21" spans="2:7" s="75" customFormat="1" ht="27.75" customHeight="1">
      <c r="B21" s="88" t="s">
        <v>222</v>
      </c>
      <c r="C21" s="89"/>
      <c r="D21" s="415">
        <v>435</v>
      </c>
      <c r="E21" s="89"/>
      <c r="F21" s="356">
        <v>587</v>
      </c>
      <c r="G21" s="79"/>
    </row>
    <row r="22" spans="2:7" s="75" customFormat="1" ht="27.75" customHeight="1">
      <c r="B22" s="88" t="s">
        <v>345</v>
      </c>
      <c r="C22" s="89"/>
      <c r="D22" s="415">
        <v>-500</v>
      </c>
      <c r="E22" s="89"/>
      <c r="F22" s="356">
        <v>0</v>
      </c>
      <c r="G22" s="79"/>
    </row>
    <row r="23" spans="2:7" s="75" customFormat="1" ht="27.75" customHeight="1">
      <c r="B23" s="87" t="s">
        <v>87</v>
      </c>
      <c r="C23" s="77"/>
      <c r="D23" s="415">
        <v>-2242</v>
      </c>
      <c r="E23" s="89"/>
      <c r="F23" s="356">
        <v>173</v>
      </c>
      <c r="G23" s="101"/>
    </row>
    <row r="24" spans="2:7" s="75" customFormat="1" ht="30.75" customHeight="1">
      <c r="B24" s="82" t="s">
        <v>199</v>
      </c>
      <c r="C24" s="89"/>
      <c r="D24" s="140">
        <f>SUM(D20:D23)</f>
        <v>-4872</v>
      </c>
      <c r="E24" s="114"/>
      <c r="F24" s="384">
        <f>SUM(F20:F23)</f>
        <v>-3053</v>
      </c>
      <c r="G24" s="84"/>
    </row>
    <row r="25" spans="1:6" ht="18" customHeight="1">
      <c r="A25" s="90"/>
      <c r="B25" s="91"/>
      <c r="C25" s="85"/>
      <c r="D25" s="138"/>
      <c r="E25" s="99"/>
      <c r="F25" s="356"/>
    </row>
    <row r="26" spans="2:5" ht="23.25" customHeight="1">
      <c r="B26" s="86" t="s">
        <v>72</v>
      </c>
      <c r="C26" s="85"/>
      <c r="D26" s="138"/>
      <c r="E26" s="99"/>
    </row>
    <row r="27" spans="2:6" ht="29.25" customHeight="1">
      <c r="B27" s="59" t="s">
        <v>321</v>
      </c>
      <c r="C27" s="85"/>
      <c r="D27" s="417">
        <v>69633</v>
      </c>
      <c r="E27" s="99"/>
      <c r="F27" s="356">
        <v>0</v>
      </c>
    </row>
    <row r="28" spans="2:6" ht="29.25" customHeight="1">
      <c r="B28" s="59" t="s">
        <v>73</v>
      </c>
      <c r="C28" s="85"/>
      <c r="D28" s="417">
        <v>-50000</v>
      </c>
      <c r="E28" s="99"/>
      <c r="F28" s="356">
        <v>0</v>
      </c>
    </row>
    <row r="29" spans="2:6" ht="29.25" customHeight="1">
      <c r="B29" s="59" t="s">
        <v>23</v>
      </c>
      <c r="C29" s="85"/>
      <c r="D29" s="417">
        <v>0</v>
      </c>
      <c r="E29" s="99"/>
      <c r="F29" s="356">
        <v>-119</v>
      </c>
    </row>
    <row r="30" spans="2:6" ht="29.25" customHeight="1">
      <c r="B30" s="59" t="s">
        <v>24</v>
      </c>
      <c r="C30" s="85"/>
      <c r="D30" s="138">
        <v>38739</v>
      </c>
      <c r="E30" s="99"/>
      <c r="F30" s="356">
        <v>-441</v>
      </c>
    </row>
    <row r="31" spans="2:6" ht="33" customHeight="1">
      <c r="B31" s="59" t="s">
        <v>74</v>
      </c>
      <c r="C31" s="85"/>
      <c r="D31" s="138">
        <v>-161</v>
      </c>
      <c r="E31" s="99"/>
      <c r="F31" s="356">
        <v>-253</v>
      </c>
    </row>
    <row r="32" spans="2:7" s="75" customFormat="1" ht="29.25" customHeight="1">
      <c r="B32" s="82" t="s">
        <v>200</v>
      </c>
      <c r="C32" s="89"/>
      <c r="D32" s="140">
        <f>SUM(D27:D31)</f>
        <v>58211</v>
      </c>
      <c r="E32" s="113"/>
      <c r="F32" s="384">
        <f>SUM(F27:F31)</f>
        <v>-813</v>
      </c>
      <c r="G32" s="92"/>
    </row>
    <row r="33" spans="2:6" ht="37.5" customHeight="1">
      <c r="B33" s="59" t="s">
        <v>195</v>
      </c>
      <c r="C33" s="85"/>
      <c r="D33" s="138">
        <v>15</v>
      </c>
      <c r="E33" s="115"/>
      <c r="F33" s="356">
        <v>-14</v>
      </c>
    </row>
    <row r="34" spans="2:6" ht="27" customHeight="1">
      <c r="B34" s="93" t="s">
        <v>223</v>
      </c>
      <c r="C34" s="85"/>
      <c r="D34" s="138">
        <f>D17+D24+D32+D33</f>
        <v>74347</v>
      </c>
      <c r="E34" s="99"/>
      <c r="F34" s="327">
        <f>F17+F24+F32+F33</f>
        <v>-5836</v>
      </c>
    </row>
    <row r="35" spans="2:7" ht="27.75" customHeight="1">
      <c r="B35" s="94" t="s">
        <v>323</v>
      </c>
      <c r="C35" s="85"/>
      <c r="D35" s="116">
        <v>-22164</v>
      </c>
      <c r="E35" s="117"/>
      <c r="F35" s="327">
        <v>-19875</v>
      </c>
      <c r="G35" s="95"/>
    </row>
    <row r="36" spans="2:7" s="75" customFormat="1" ht="31.5" customHeight="1" thickBot="1">
      <c r="B36" s="96" t="s">
        <v>75</v>
      </c>
      <c r="C36" s="97"/>
      <c r="D36" s="118">
        <f>SUM(D34:D35)</f>
        <v>52183</v>
      </c>
      <c r="E36" s="119"/>
      <c r="F36" s="386">
        <f>SUM(F34:F35)</f>
        <v>-25711</v>
      </c>
      <c r="G36" s="98"/>
    </row>
    <row r="37" spans="2:7" s="75" customFormat="1" ht="31.5" customHeight="1">
      <c r="B37" s="96"/>
      <c r="C37" s="97"/>
      <c r="D37" s="120"/>
      <c r="E37" s="121"/>
      <c r="F37" s="387"/>
      <c r="G37" s="78"/>
    </row>
    <row r="38" spans="2:7" s="75" customFormat="1" ht="31.5" customHeight="1">
      <c r="B38" s="96" t="s">
        <v>131</v>
      </c>
      <c r="C38" s="97"/>
      <c r="D38" s="120"/>
      <c r="E38" s="121"/>
      <c r="F38" s="123"/>
      <c r="G38" s="78"/>
    </row>
    <row r="39" spans="2:7" s="75" customFormat="1" ht="31.5" customHeight="1">
      <c r="B39" s="102" t="s">
        <v>132</v>
      </c>
      <c r="C39" s="97"/>
      <c r="D39" s="120">
        <v>52263</v>
      </c>
      <c r="E39" s="121"/>
      <c r="F39" s="387">
        <v>12143</v>
      </c>
      <c r="G39" s="78"/>
    </row>
    <row r="40" spans="2:7" s="75" customFormat="1" ht="31.5" customHeight="1">
      <c r="B40" s="102" t="s">
        <v>133</v>
      </c>
      <c r="C40" s="97"/>
      <c r="D40" s="120">
        <v>-80</v>
      </c>
      <c r="E40" s="121"/>
      <c r="F40" s="356">
        <v>-37854</v>
      </c>
      <c r="G40" s="78"/>
    </row>
    <row r="41" spans="2:7" s="75" customFormat="1" ht="31.5" customHeight="1" thickBot="1">
      <c r="B41" s="96" t="s">
        <v>75</v>
      </c>
      <c r="C41" s="97"/>
      <c r="D41" s="118">
        <f>SUM(D39:D40)</f>
        <v>52183</v>
      </c>
      <c r="E41" s="119"/>
      <c r="F41" s="386">
        <f>SUM(F39:F40)</f>
        <v>-25711</v>
      </c>
      <c r="G41" s="98"/>
    </row>
    <row r="42" spans="2:6" ht="51.75" customHeight="1">
      <c r="B42" s="59"/>
      <c r="C42" s="85"/>
      <c r="D42" s="46"/>
      <c r="E42" s="99"/>
      <c r="F42" s="47"/>
    </row>
    <row r="43" spans="2:17" ht="42.75" customHeight="1">
      <c r="B43" s="485" t="s">
        <v>213</v>
      </c>
      <c r="C43" s="486"/>
      <c r="D43" s="486"/>
      <c r="E43" s="486"/>
      <c r="F43" s="486"/>
      <c r="G43" s="486"/>
      <c r="H43" s="100"/>
      <c r="I43" s="100"/>
      <c r="J43" s="100"/>
      <c r="K43" s="100"/>
      <c r="L43" s="100"/>
      <c r="M43" s="100"/>
      <c r="N43" s="100"/>
      <c r="O43" s="100"/>
      <c r="P43" s="100"/>
      <c r="Q43" s="100"/>
    </row>
    <row r="44" spans="2:6" ht="18" customHeight="1">
      <c r="B44" s="4" t="s">
        <v>340</v>
      </c>
      <c r="C44" s="85"/>
      <c r="D44" s="141"/>
      <c r="E44" s="99"/>
      <c r="F44" s="388"/>
    </row>
    <row r="45" spans="2:6" ht="23.25" customHeight="1">
      <c r="B45" s="468"/>
      <c r="C45" s="469"/>
      <c r="D45" s="470"/>
      <c r="E45" s="471"/>
      <c r="F45" s="472"/>
    </row>
    <row r="46" spans="2:6" ht="18" customHeight="1">
      <c r="B46" s="468"/>
      <c r="C46" s="469"/>
      <c r="D46" s="470"/>
      <c r="E46" s="471"/>
      <c r="F46" s="472"/>
    </row>
    <row r="47" spans="2:6" ht="23.25">
      <c r="B47" s="59"/>
      <c r="C47" s="85"/>
      <c r="D47" s="141"/>
      <c r="E47" s="99"/>
      <c r="F47" s="388"/>
    </row>
    <row r="48" spans="2:6" ht="23.25">
      <c r="B48" s="59"/>
      <c r="C48" s="85"/>
      <c r="D48" s="141"/>
      <c r="E48" s="99"/>
      <c r="F48" s="388"/>
    </row>
    <row r="49" spans="2:6" ht="23.25">
      <c r="B49" s="59"/>
      <c r="C49" s="85"/>
      <c r="D49" s="141"/>
      <c r="E49" s="99"/>
      <c r="F49" s="388"/>
    </row>
    <row r="50" spans="2:6" ht="23.25">
      <c r="B50" s="59"/>
      <c r="C50" s="85"/>
      <c r="D50" s="141"/>
      <c r="E50" s="99"/>
      <c r="F50" s="388"/>
    </row>
    <row r="51" spans="2:6" ht="23.25">
      <c r="B51" s="59"/>
      <c r="C51" s="85"/>
      <c r="D51" s="141"/>
      <c r="E51" s="99"/>
      <c r="F51" s="388"/>
    </row>
    <row r="52" spans="2:6" ht="23.25">
      <c r="B52" s="59"/>
      <c r="C52" s="85"/>
      <c r="D52" s="141"/>
      <c r="E52" s="99"/>
      <c r="F52" s="388"/>
    </row>
    <row r="53" spans="2:6" ht="23.25">
      <c r="B53" s="59"/>
      <c r="C53" s="85"/>
      <c r="D53" s="141"/>
      <c r="E53" s="99"/>
      <c r="F53" s="388"/>
    </row>
    <row r="54" spans="2:6" ht="23.25">
      <c r="B54" s="59"/>
      <c r="C54" s="85"/>
      <c r="D54" s="141"/>
      <c r="E54" s="99"/>
      <c r="F54" s="388"/>
    </row>
    <row r="55" spans="2:6" ht="23.25">
      <c r="B55" s="59"/>
      <c r="C55" s="85"/>
      <c r="D55" s="141"/>
      <c r="E55" s="99"/>
      <c r="F55" s="388"/>
    </row>
    <row r="56" spans="2:6" ht="23.25">
      <c r="B56" s="59"/>
      <c r="C56" s="85"/>
      <c r="D56" s="141"/>
      <c r="E56" s="99"/>
      <c r="F56" s="388"/>
    </row>
    <row r="57" spans="2:6" ht="23.25">
      <c r="B57" s="59"/>
      <c r="C57" s="85"/>
      <c r="D57" s="141"/>
      <c r="E57" s="99"/>
      <c r="F57" s="388"/>
    </row>
    <row r="58" spans="2:6" ht="23.25">
      <c r="B58" s="59"/>
      <c r="C58" s="85"/>
      <c r="D58" s="141"/>
      <c r="E58" s="99"/>
      <c r="F58" s="388"/>
    </row>
    <row r="59" spans="2:6" ht="23.25">
      <c r="B59" s="59"/>
      <c r="C59" s="85"/>
      <c r="D59" s="141"/>
      <c r="E59" s="99"/>
      <c r="F59" s="388"/>
    </row>
    <row r="60" spans="2:6" ht="23.25">
      <c r="B60" s="59"/>
      <c r="C60" s="85"/>
      <c r="D60" s="141"/>
      <c r="E60" s="99"/>
      <c r="F60" s="388"/>
    </row>
    <row r="61" spans="2:6" ht="23.25">
      <c r="B61" s="59"/>
      <c r="C61" s="85"/>
      <c r="D61" s="141"/>
      <c r="E61" s="99"/>
      <c r="F61" s="388"/>
    </row>
    <row r="62" spans="2:6" ht="23.25">
      <c r="B62" s="59"/>
      <c r="C62" s="85"/>
      <c r="D62" s="141"/>
      <c r="E62" s="99"/>
      <c r="F62" s="388"/>
    </row>
    <row r="63" spans="2:6" ht="23.25">
      <c r="B63" s="59"/>
      <c r="C63" s="85"/>
      <c r="D63" s="141"/>
      <c r="E63" s="99"/>
      <c r="F63" s="388"/>
    </row>
    <row r="64" spans="2:6" ht="23.25">
      <c r="B64" s="59"/>
      <c r="C64" s="85"/>
      <c r="D64" s="141"/>
      <c r="E64" s="99"/>
      <c r="F64" s="388"/>
    </row>
    <row r="65" spans="2:6" ht="23.25">
      <c r="B65" s="59"/>
      <c r="C65" s="85"/>
      <c r="D65" s="141"/>
      <c r="E65" s="99"/>
      <c r="F65" s="388"/>
    </row>
    <row r="66" spans="2:6" ht="23.25">
      <c r="B66" s="59"/>
      <c r="C66" s="85"/>
      <c r="D66" s="141"/>
      <c r="E66" s="99"/>
      <c r="F66" s="388"/>
    </row>
    <row r="67" spans="2:6" ht="23.25">
      <c r="B67" s="59"/>
      <c r="C67" s="85"/>
      <c r="D67" s="141"/>
      <c r="E67" s="99"/>
      <c r="F67" s="388"/>
    </row>
    <row r="68" spans="2:6" ht="23.25">
      <c r="B68" s="59"/>
      <c r="C68" s="85"/>
      <c r="D68" s="141"/>
      <c r="E68" s="99"/>
      <c r="F68" s="388"/>
    </row>
    <row r="69" spans="2:6" ht="23.25">
      <c r="B69" s="59"/>
      <c r="C69" s="85"/>
      <c r="D69" s="141"/>
      <c r="E69" s="99"/>
      <c r="F69" s="388"/>
    </row>
    <row r="70" spans="2:6" ht="23.25">
      <c r="B70" s="59"/>
      <c r="C70" s="85"/>
      <c r="D70" s="141"/>
      <c r="E70" s="99"/>
      <c r="F70" s="388"/>
    </row>
    <row r="71" spans="2:6" ht="23.25">
      <c r="B71" s="59"/>
      <c r="C71" s="85"/>
      <c r="D71" s="141"/>
      <c r="E71" s="99"/>
      <c r="F71" s="388"/>
    </row>
    <row r="72" spans="2:6" ht="23.25">
      <c r="B72" s="59"/>
      <c r="C72" s="85"/>
      <c r="D72" s="141"/>
      <c r="E72" s="99"/>
      <c r="F72" s="388"/>
    </row>
    <row r="73" spans="2:6" ht="23.25">
      <c r="B73" s="59"/>
      <c r="C73" s="85"/>
      <c r="D73" s="141"/>
      <c r="E73" s="99"/>
      <c r="F73" s="388"/>
    </row>
    <row r="74" spans="2:6" ht="23.25">
      <c r="B74" s="59"/>
      <c r="C74" s="85"/>
      <c r="D74" s="141"/>
      <c r="E74" s="99"/>
      <c r="F74" s="388"/>
    </row>
    <row r="75" spans="2:6" ht="23.25">
      <c r="B75" s="59"/>
      <c r="C75" s="85"/>
      <c r="D75" s="141"/>
      <c r="E75" s="99"/>
      <c r="F75" s="388"/>
    </row>
    <row r="76" spans="2:6" ht="23.25">
      <c r="B76" s="59"/>
      <c r="C76" s="85"/>
      <c r="D76" s="141"/>
      <c r="E76" s="99"/>
      <c r="F76" s="388"/>
    </row>
    <row r="77" spans="2:6" ht="23.25">
      <c r="B77" s="59"/>
      <c r="C77" s="85"/>
      <c r="D77" s="141"/>
      <c r="E77" s="99"/>
      <c r="F77" s="388"/>
    </row>
    <row r="78" spans="2:6" ht="23.25">
      <c r="B78" s="59"/>
      <c r="C78" s="85"/>
      <c r="D78" s="141"/>
      <c r="E78" s="99"/>
      <c r="F78" s="388"/>
    </row>
    <row r="79" spans="2:6" ht="23.25">
      <c r="B79" s="59"/>
      <c r="C79" s="85"/>
      <c r="D79" s="141"/>
      <c r="E79" s="99"/>
      <c r="F79" s="388"/>
    </row>
    <row r="80" spans="2:6" ht="23.25">
      <c r="B80" s="59"/>
      <c r="C80" s="85"/>
      <c r="D80" s="141"/>
      <c r="E80" s="99"/>
      <c r="F80" s="388"/>
    </row>
    <row r="81" spans="2:6" ht="23.25">
      <c r="B81" s="59"/>
      <c r="C81" s="85"/>
      <c r="D81" s="141"/>
      <c r="E81" s="99"/>
      <c r="F81" s="388"/>
    </row>
    <row r="82" spans="2:6" ht="23.25">
      <c r="B82" s="59"/>
      <c r="C82" s="85"/>
      <c r="D82" s="141"/>
      <c r="E82" s="99"/>
      <c r="F82" s="388"/>
    </row>
    <row r="83" spans="2:6" ht="23.25">
      <c r="B83" s="59"/>
      <c r="C83" s="85"/>
      <c r="D83" s="141"/>
      <c r="E83" s="99"/>
      <c r="F83" s="388"/>
    </row>
    <row r="84" spans="2:6" ht="23.25">
      <c r="B84" s="59"/>
      <c r="C84" s="85"/>
      <c r="D84" s="141"/>
      <c r="E84" s="99"/>
      <c r="F84" s="388"/>
    </row>
    <row r="85" spans="3:6" ht="18.75">
      <c r="C85" s="74"/>
      <c r="D85" s="142"/>
      <c r="E85" s="73"/>
      <c r="F85" s="389"/>
    </row>
    <row r="86" spans="3:6" ht="18.75">
      <c r="C86" s="74"/>
      <c r="D86" s="142"/>
      <c r="E86" s="73"/>
      <c r="F86" s="389"/>
    </row>
    <row r="87" spans="3:6" ht="18.75">
      <c r="C87" s="74"/>
      <c r="D87" s="142"/>
      <c r="E87" s="73"/>
      <c r="F87" s="389"/>
    </row>
    <row r="88" spans="3:6" ht="18.75">
      <c r="C88" s="74"/>
      <c r="D88" s="142"/>
      <c r="E88" s="73"/>
      <c r="F88" s="389"/>
    </row>
    <row r="89" spans="3:6" ht="18.75">
      <c r="C89" s="74"/>
      <c r="D89" s="142"/>
      <c r="E89" s="73"/>
      <c r="F89" s="389"/>
    </row>
    <row r="90" spans="3:6" ht="18.75">
      <c r="C90" s="74"/>
      <c r="D90" s="142"/>
      <c r="E90" s="73"/>
      <c r="F90" s="389"/>
    </row>
    <row r="91" spans="3:6" ht="18.75">
      <c r="C91" s="74"/>
      <c r="D91" s="142"/>
      <c r="E91" s="73"/>
      <c r="F91" s="389"/>
    </row>
    <row r="92" spans="3:6" ht="18.75">
      <c r="C92" s="74"/>
      <c r="D92" s="142"/>
      <c r="E92" s="73"/>
      <c r="F92" s="389"/>
    </row>
    <row r="93" spans="3:6" ht="18.75">
      <c r="C93" s="74"/>
      <c r="D93" s="142"/>
      <c r="E93" s="73"/>
      <c r="F93" s="389"/>
    </row>
    <row r="94" spans="3:6" ht="18.75">
      <c r="C94" s="74"/>
      <c r="D94" s="142"/>
      <c r="E94" s="73"/>
      <c r="F94" s="389"/>
    </row>
    <row r="95" spans="3:6" ht="18.75">
      <c r="C95" s="74"/>
      <c r="D95" s="142"/>
      <c r="E95" s="73"/>
      <c r="F95" s="389"/>
    </row>
    <row r="96" spans="3:6" ht="18.75">
      <c r="C96" s="74"/>
      <c r="D96" s="142"/>
      <c r="E96" s="73"/>
      <c r="F96" s="389"/>
    </row>
    <row r="97" spans="3:6" ht="18.75">
      <c r="C97" s="74"/>
      <c r="D97" s="142"/>
      <c r="E97" s="73"/>
      <c r="F97" s="389"/>
    </row>
    <row r="98" spans="3:6" ht="18.75">
      <c r="C98" s="74"/>
      <c r="D98" s="142"/>
      <c r="E98" s="73"/>
      <c r="F98" s="389"/>
    </row>
    <row r="99" spans="3:6" ht="18.75">
      <c r="C99" s="74"/>
      <c r="D99" s="142"/>
      <c r="E99" s="73"/>
      <c r="F99" s="389"/>
    </row>
    <row r="100" spans="3:6" ht="18.75">
      <c r="C100" s="74"/>
      <c r="D100" s="142"/>
      <c r="E100" s="73"/>
      <c r="F100" s="389"/>
    </row>
    <row r="101" spans="3:6" ht="18.75">
      <c r="C101" s="74"/>
      <c r="D101" s="142"/>
      <c r="E101" s="73"/>
      <c r="F101" s="389"/>
    </row>
    <row r="102" spans="3:6" ht="18.75">
      <c r="C102" s="74"/>
      <c r="D102" s="142"/>
      <c r="E102" s="73"/>
      <c r="F102" s="389"/>
    </row>
    <row r="103" spans="3:6" ht="18.75">
      <c r="C103" s="74"/>
      <c r="D103" s="142"/>
      <c r="E103" s="73"/>
      <c r="F103" s="389"/>
    </row>
    <row r="104" spans="3:6" ht="18.75">
      <c r="C104" s="74"/>
      <c r="D104" s="142"/>
      <c r="E104" s="73"/>
      <c r="F104" s="389"/>
    </row>
    <row r="105" spans="3:6" ht="18.75">
      <c r="C105" s="74"/>
      <c r="D105" s="142"/>
      <c r="E105" s="73"/>
      <c r="F105" s="389"/>
    </row>
    <row r="106" spans="3:6" ht="18.75">
      <c r="C106" s="74"/>
      <c r="D106" s="142"/>
      <c r="E106" s="73"/>
      <c r="F106" s="389"/>
    </row>
    <row r="107" spans="3:6" ht="18.75">
      <c r="C107" s="74"/>
      <c r="D107" s="142"/>
      <c r="E107" s="73"/>
      <c r="F107" s="389"/>
    </row>
    <row r="108" spans="3:6" ht="18.75">
      <c r="C108" s="74"/>
      <c r="D108" s="142"/>
      <c r="E108" s="73"/>
      <c r="F108" s="389"/>
    </row>
    <row r="109" spans="3:6" ht="18.75">
      <c r="C109" s="74"/>
      <c r="D109" s="142"/>
      <c r="E109" s="73"/>
      <c r="F109" s="389"/>
    </row>
    <row r="110" spans="3:6" ht="18.75">
      <c r="C110" s="74"/>
      <c r="D110" s="142"/>
      <c r="E110" s="73"/>
      <c r="F110" s="389"/>
    </row>
    <row r="111" spans="3:6" ht="18.75">
      <c r="C111" s="74"/>
      <c r="D111" s="142"/>
      <c r="E111" s="73"/>
      <c r="F111" s="389"/>
    </row>
    <row r="112" spans="3:6" ht="18.75">
      <c r="C112" s="74"/>
      <c r="D112" s="142"/>
      <c r="E112" s="73"/>
      <c r="F112" s="389"/>
    </row>
    <row r="113" spans="3:6" ht="18.75">
      <c r="C113" s="74"/>
      <c r="D113" s="142"/>
      <c r="E113" s="73"/>
      <c r="F113" s="389"/>
    </row>
    <row r="114" spans="3:6" ht="18.75">
      <c r="C114" s="74"/>
      <c r="D114" s="142"/>
      <c r="E114" s="73"/>
      <c r="F114" s="389"/>
    </row>
    <row r="115" spans="3:6" ht="18.75">
      <c r="C115" s="74"/>
      <c r="D115" s="142"/>
      <c r="E115" s="73"/>
      <c r="F115" s="389"/>
    </row>
    <row r="116" spans="3:6" ht="18.75">
      <c r="C116" s="74"/>
      <c r="D116" s="142"/>
      <c r="E116" s="73"/>
      <c r="F116" s="389"/>
    </row>
    <row r="117" spans="3:6" ht="18.75">
      <c r="C117" s="74"/>
      <c r="D117" s="142"/>
      <c r="E117" s="73"/>
      <c r="F117" s="389"/>
    </row>
    <row r="118" spans="3:6" ht="18.75">
      <c r="C118" s="74"/>
      <c r="D118" s="142"/>
      <c r="E118" s="73"/>
      <c r="F118" s="389"/>
    </row>
    <row r="119" spans="3:6" ht="18.75">
      <c r="C119" s="74"/>
      <c r="D119" s="142"/>
      <c r="E119" s="73"/>
      <c r="F119" s="389"/>
    </row>
    <row r="120" spans="3:6" ht="18.75">
      <c r="C120" s="74"/>
      <c r="D120" s="142"/>
      <c r="E120" s="73"/>
      <c r="F120" s="389"/>
    </row>
    <row r="121" spans="3:6" ht="18.75">
      <c r="C121" s="74"/>
      <c r="D121" s="142"/>
      <c r="E121" s="73"/>
      <c r="F121" s="389"/>
    </row>
    <row r="122" spans="3:6" ht="18.75">
      <c r="C122" s="74"/>
      <c r="D122" s="142"/>
      <c r="E122" s="73"/>
      <c r="F122" s="389"/>
    </row>
    <row r="123" spans="3:6" ht="18.75">
      <c r="C123" s="74"/>
      <c r="D123" s="142"/>
      <c r="E123" s="73"/>
      <c r="F123" s="389"/>
    </row>
    <row r="124" spans="3:6" ht="18.75">
      <c r="C124" s="74"/>
      <c r="D124" s="142"/>
      <c r="E124" s="73"/>
      <c r="F124" s="389"/>
    </row>
    <row r="125" spans="3:6" ht="18.75">
      <c r="C125" s="74"/>
      <c r="D125" s="142"/>
      <c r="E125" s="73"/>
      <c r="F125" s="389"/>
    </row>
    <row r="126" spans="3:6" ht="18.75">
      <c r="C126" s="74"/>
      <c r="D126" s="142"/>
      <c r="E126" s="73"/>
      <c r="F126" s="389"/>
    </row>
    <row r="127" spans="3:6" ht="18.75">
      <c r="C127" s="74"/>
      <c r="D127" s="142"/>
      <c r="E127" s="73"/>
      <c r="F127" s="389"/>
    </row>
    <row r="128" spans="3:6" ht="18.75">
      <c r="C128" s="74"/>
      <c r="D128" s="142"/>
      <c r="E128" s="73"/>
      <c r="F128" s="389"/>
    </row>
    <row r="129" spans="3:6" ht="18.75">
      <c r="C129" s="74"/>
      <c r="D129" s="142"/>
      <c r="E129" s="73"/>
      <c r="F129" s="389"/>
    </row>
    <row r="130" spans="3:6" ht="18.75">
      <c r="C130" s="74"/>
      <c r="D130" s="142"/>
      <c r="E130" s="73"/>
      <c r="F130" s="389"/>
    </row>
    <row r="131" spans="3:6" ht="18.75">
      <c r="C131" s="74"/>
      <c r="D131" s="142"/>
      <c r="E131" s="73"/>
      <c r="F131" s="389"/>
    </row>
    <row r="132" spans="3:6" ht="18.75">
      <c r="C132" s="74"/>
      <c r="D132" s="142"/>
      <c r="E132" s="73"/>
      <c r="F132" s="389"/>
    </row>
    <row r="133" spans="3:6" ht="18.75">
      <c r="C133" s="74"/>
      <c r="D133" s="142"/>
      <c r="E133" s="73"/>
      <c r="F133" s="389"/>
    </row>
    <row r="134" spans="3:6" ht="18.75">
      <c r="C134" s="74"/>
      <c r="D134" s="142"/>
      <c r="E134" s="73"/>
      <c r="F134" s="389"/>
    </row>
    <row r="135" spans="3:6" ht="18.75">
      <c r="C135" s="74"/>
      <c r="D135" s="142"/>
      <c r="E135" s="73"/>
      <c r="F135" s="389"/>
    </row>
    <row r="136" spans="3:6" ht="18.75">
      <c r="C136" s="74"/>
      <c r="D136" s="142"/>
      <c r="E136" s="73"/>
      <c r="F136" s="389"/>
    </row>
    <row r="137" spans="3:6" ht="18.75">
      <c r="C137" s="74"/>
      <c r="D137" s="142"/>
      <c r="E137" s="73"/>
      <c r="F137" s="389"/>
    </row>
    <row r="138" spans="3:6" ht="18.75">
      <c r="C138" s="74"/>
      <c r="D138" s="142"/>
      <c r="E138" s="73"/>
      <c r="F138" s="389"/>
    </row>
    <row r="139" spans="3:6" ht="18.75">
      <c r="C139" s="74"/>
      <c r="D139" s="142"/>
      <c r="E139" s="73"/>
      <c r="F139" s="389"/>
    </row>
    <row r="140" spans="3:6" ht="18.75">
      <c r="C140" s="74"/>
      <c r="D140" s="142"/>
      <c r="E140" s="73"/>
      <c r="F140" s="389"/>
    </row>
    <row r="141" spans="3:6" ht="18.75">
      <c r="C141" s="74"/>
      <c r="D141" s="142"/>
      <c r="E141" s="73"/>
      <c r="F141" s="389"/>
    </row>
    <row r="142" spans="3:6" ht="18.75">
      <c r="C142" s="74"/>
      <c r="D142" s="142"/>
      <c r="E142" s="73"/>
      <c r="F142" s="389"/>
    </row>
    <row r="143" spans="3:6" ht="18.75">
      <c r="C143" s="74"/>
      <c r="D143" s="142"/>
      <c r="E143" s="73"/>
      <c r="F143" s="389"/>
    </row>
    <row r="144" spans="3:6" ht="18.75">
      <c r="C144" s="74"/>
      <c r="D144" s="142"/>
      <c r="E144" s="73"/>
      <c r="F144" s="389"/>
    </row>
    <row r="145" spans="3:6" ht="18.75">
      <c r="C145" s="74"/>
      <c r="D145" s="142"/>
      <c r="E145" s="73"/>
      <c r="F145" s="389"/>
    </row>
    <row r="146" spans="3:6" ht="18.75">
      <c r="C146" s="74"/>
      <c r="D146" s="142"/>
      <c r="E146" s="73"/>
      <c r="F146" s="389"/>
    </row>
    <row r="147" spans="3:6" ht="18.75">
      <c r="C147" s="74"/>
      <c r="D147" s="142"/>
      <c r="E147" s="73"/>
      <c r="F147" s="389"/>
    </row>
    <row r="148" spans="3:6" ht="18.75">
      <c r="C148" s="74"/>
      <c r="D148" s="142"/>
      <c r="E148" s="73"/>
      <c r="F148" s="389"/>
    </row>
    <row r="149" spans="3:6" ht="18.75">
      <c r="C149" s="74"/>
      <c r="D149" s="142"/>
      <c r="E149" s="73"/>
      <c r="F149" s="389"/>
    </row>
    <row r="150" spans="3:6" ht="18.75">
      <c r="C150" s="74"/>
      <c r="D150" s="142"/>
      <c r="E150" s="73"/>
      <c r="F150" s="389"/>
    </row>
    <row r="151" spans="3:6" ht="18.75">
      <c r="C151" s="74"/>
      <c r="D151" s="142"/>
      <c r="E151" s="73"/>
      <c r="F151" s="389"/>
    </row>
    <row r="152" spans="3:6" ht="18.75">
      <c r="C152" s="74"/>
      <c r="D152" s="142"/>
      <c r="E152" s="73"/>
      <c r="F152" s="389"/>
    </row>
    <row r="153" spans="3:6" ht="18.75">
      <c r="C153" s="74"/>
      <c r="D153" s="142"/>
      <c r="E153" s="73"/>
      <c r="F153" s="389"/>
    </row>
    <row r="154" spans="3:6" ht="18.75">
      <c r="C154" s="74"/>
      <c r="D154" s="142"/>
      <c r="E154" s="73"/>
      <c r="F154" s="389"/>
    </row>
    <row r="155" spans="3:6" ht="18.75">
      <c r="C155" s="74"/>
      <c r="D155" s="142"/>
      <c r="E155" s="73"/>
      <c r="F155" s="389"/>
    </row>
    <row r="156" spans="3:6" ht="18.75">
      <c r="C156" s="74"/>
      <c r="D156" s="142"/>
      <c r="E156" s="73"/>
      <c r="F156" s="389"/>
    </row>
    <row r="157" spans="3:6" ht="18.75">
      <c r="C157" s="74"/>
      <c r="D157" s="142"/>
      <c r="E157" s="73"/>
      <c r="F157" s="389"/>
    </row>
    <row r="158" spans="3:6" ht="18.75">
      <c r="C158" s="74"/>
      <c r="D158" s="142"/>
      <c r="E158" s="73"/>
      <c r="F158" s="389"/>
    </row>
    <row r="159" spans="3:6" ht="18.75">
      <c r="C159" s="74"/>
      <c r="D159" s="142"/>
      <c r="E159" s="73"/>
      <c r="F159" s="389"/>
    </row>
    <row r="160" spans="3:6" ht="18.75">
      <c r="C160" s="74"/>
      <c r="D160" s="142"/>
      <c r="E160" s="73"/>
      <c r="F160" s="389"/>
    </row>
    <row r="161" spans="3:6" ht="18.75">
      <c r="C161" s="74"/>
      <c r="D161" s="142"/>
      <c r="E161" s="73"/>
      <c r="F161" s="389"/>
    </row>
    <row r="162" spans="3:6" ht="18.75">
      <c r="C162" s="74"/>
      <c r="D162" s="142"/>
      <c r="E162" s="73"/>
      <c r="F162" s="389"/>
    </row>
    <row r="163" spans="3:6" ht="18.75">
      <c r="C163" s="74"/>
      <c r="D163" s="142"/>
      <c r="E163" s="73"/>
      <c r="F163" s="389"/>
    </row>
    <row r="164" spans="3:6" ht="18.75">
      <c r="C164" s="74"/>
      <c r="D164" s="142"/>
      <c r="E164" s="73"/>
      <c r="F164" s="389"/>
    </row>
    <row r="165" spans="3:6" ht="18.75">
      <c r="C165" s="74"/>
      <c r="D165" s="142"/>
      <c r="E165" s="73"/>
      <c r="F165" s="389"/>
    </row>
    <row r="166" spans="3:6" ht="18.75">
      <c r="C166" s="74"/>
      <c r="D166" s="142"/>
      <c r="E166" s="73"/>
      <c r="F166" s="389"/>
    </row>
    <row r="167" spans="3:6" ht="18.75">
      <c r="C167" s="74"/>
      <c r="D167" s="142"/>
      <c r="E167" s="73"/>
      <c r="F167" s="389"/>
    </row>
    <row r="168" spans="3:6" ht="18.75">
      <c r="C168" s="74"/>
      <c r="D168" s="142"/>
      <c r="E168" s="73"/>
      <c r="F168" s="389"/>
    </row>
    <row r="169" spans="3:6" ht="18.75">
      <c r="C169" s="74"/>
      <c r="D169" s="142"/>
      <c r="E169" s="73"/>
      <c r="F169" s="389"/>
    </row>
    <row r="170" spans="3:6" ht="18.75">
      <c r="C170" s="74"/>
      <c r="D170" s="142"/>
      <c r="E170" s="73"/>
      <c r="F170" s="389"/>
    </row>
    <row r="171" spans="3:6" ht="18.75">
      <c r="C171" s="74"/>
      <c r="D171" s="142"/>
      <c r="E171" s="73"/>
      <c r="F171" s="389"/>
    </row>
    <row r="172" spans="3:6" ht="18.75">
      <c r="C172" s="74"/>
      <c r="D172" s="142"/>
      <c r="E172" s="73"/>
      <c r="F172" s="389"/>
    </row>
    <row r="173" spans="3:6" ht="18.75">
      <c r="C173" s="74"/>
      <c r="D173" s="142"/>
      <c r="E173" s="73"/>
      <c r="F173" s="389"/>
    </row>
    <row r="174" spans="3:6" ht="18.75">
      <c r="C174" s="74"/>
      <c r="D174" s="142"/>
      <c r="E174" s="73"/>
      <c r="F174" s="389"/>
    </row>
    <row r="175" spans="3:6" ht="18.75">
      <c r="C175" s="74"/>
      <c r="D175" s="142"/>
      <c r="E175" s="73"/>
      <c r="F175" s="389"/>
    </row>
    <row r="176" spans="3:6" ht="18.75">
      <c r="C176" s="74"/>
      <c r="D176" s="142"/>
      <c r="E176" s="73"/>
      <c r="F176" s="389"/>
    </row>
    <row r="177" spans="3:6" ht="18.75">
      <c r="C177" s="74"/>
      <c r="D177" s="142"/>
      <c r="E177" s="73"/>
      <c r="F177" s="389"/>
    </row>
    <row r="178" spans="3:6" ht="18.75">
      <c r="C178" s="74"/>
      <c r="D178" s="142"/>
      <c r="E178" s="73"/>
      <c r="F178" s="389"/>
    </row>
    <row r="179" spans="3:6" ht="18.75">
      <c r="C179" s="74"/>
      <c r="D179" s="142"/>
      <c r="E179" s="73"/>
      <c r="F179" s="389"/>
    </row>
    <row r="180" spans="3:6" ht="18.75">
      <c r="C180" s="74"/>
      <c r="D180" s="142"/>
      <c r="E180" s="73"/>
      <c r="F180" s="389"/>
    </row>
    <row r="181" spans="3:6" ht="18.75">
      <c r="C181" s="74"/>
      <c r="D181" s="142"/>
      <c r="E181" s="73"/>
      <c r="F181" s="389"/>
    </row>
    <row r="182" spans="3:6" ht="18.75">
      <c r="C182" s="74"/>
      <c r="D182" s="142"/>
      <c r="E182" s="73"/>
      <c r="F182" s="389"/>
    </row>
    <row r="183" spans="3:6" ht="18.75">
      <c r="C183" s="74"/>
      <c r="D183" s="142"/>
      <c r="E183" s="73"/>
      <c r="F183" s="389"/>
    </row>
    <row r="184" spans="3:6" ht="18.75">
      <c r="C184" s="74"/>
      <c r="D184" s="142"/>
      <c r="E184" s="73"/>
      <c r="F184" s="389"/>
    </row>
    <row r="185" spans="3:6" ht="18.75">
      <c r="C185" s="74"/>
      <c r="D185" s="142"/>
      <c r="E185" s="73"/>
      <c r="F185" s="389"/>
    </row>
    <row r="186" spans="3:6" ht="18.75">
      <c r="C186" s="74"/>
      <c r="D186" s="142"/>
      <c r="E186" s="73"/>
      <c r="F186" s="389"/>
    </row>
    <row r="187" spans="3:6" ht="18.75">
      <c r="C187" s="74"/>
      <c r="D187" s="142"/>
      <c r="E187" s="73"/>
      <c r="F187" s="389"/>
    </row>
    <row r="188" spans="3:6" ht="18.75">
      <c r="C188" s="74"/>
      <c r="D188" s="142"/>
      <c r="E188" s="73"/>
      <c r="F188" s="389"/>
    </row>
    <row r="189" spans="3:6" ht="18.75">
      <c r="C189" s="74"/>
      <c r="D189" s="142"/>
      <c r="E189" s="73"/>
      <c r="F189" s="389"/>
    </row>
    <row r="190" spans="3:6" ht="18.75">
      <c r="C190" s="74"/>
      <c r="D190" s="142"/>
      <c r="E190" s="73"/>
      <c r="F190" s="389"/>
    </row>
    <row r="191" spans="3:6" ht="18.75">
      <c r="C191" s="74"/>
      <c r="D191" s="142"/>
      <c r="E191" s="73"/>
      <c r="F191" s="389"/>
    </row>
    <row r="192" spans="3:6" ht="18.75">
      <c r="C192" s="74"/>
      <c r="D192" s="142"/>
      <c r="E192" s="73"/>
      <c r="F192" s="389"/>
    </row>
    <row r="193" spans="3:6" ht="18.75">
      <c r="C193" s="74"/>
      <c r="D193" s="142"/>
      <c r="E193" s="73"/>
      <c r="F193" s="389"/>
    </row>
    <row r="194" spans="3:6" ht="18.75">
      <c r="C194" s="74"/>
      <c r="D194" s="142"/>
      <c r="E194" s="73"/>
      <c r="F194" s="389"/>
    </row>
    <row r="195" spans="3:6" ht="18.75">
      <c r="C195" s="74"/>
      <c r="D195" s="142"/>
      <c r="E195" s="73"/>
      <c r="F195" s="389"/>
    </row>
    <row r="196" spans="3:6" ht="18.75">
      <c r="C196" s="74"/>
      <c r="D196" s="142"/>
      <c r="E196" s="73"/>
      <c r="F196" s="389"/>
    </row>
    <row r="197" spans="3:6" ht="18.75">
      <c r="C197" s="74"/>
      <c r="D197" s="142"/>
      <c r="E197" s="73"/>
      <c r="F197" s="389"/>
    </row>
    <row r="198" spans="3:6" ht="18.75">
      <c r="C198" s="74"/>
      <c r="D198" s="142"/>
      <c r="E198" s="73"/>
      <c r="F198" s="389"/>
    </row>
    <row r="199" spans="3:6" ht="18.75">
      <c r="C199" s="74"/>
      <c r="D199" s="142"/>
      <c r="E199" s="73"/>
      <c r="F199" s="389"/>
    </row>
    <row r="200" spans="3:6" ht="18.75">
      <c r="C200" s="74"/>
      <c r="D200" s="142"/>
      <c r="E200" s="73"/>
      <c r="F200" s="389"/>
    </row>
    <row r="201" spans="3:6" ht="18.75">
      <c r="C201" s="74"/>
      <c r="D201" s="142"/>
      <c r="E201" s="73"/>
      <c r="F201" s="389"/>
    </row>
    <row r="202" spans="3:6" ht="18.75">
      <c r="C202" s="74"/>
      <c r="D202" s="142"/>
      <c r="E202" s="73"/>
      <c r="F202" s="389"/>
    </row>
    <row r="203" spans="3:6" ht="18.75">
      <c r="C203" s="74"/>
      <c r="D203" s="142"/>
      <c r="E203" s="73"/>
      <c r="F203" s="389"/>
    </row>
    <row r="204" spans="3:6" ht="18.75">
      <c r="C204" s="74"/>
      <c r="D204" s="142"/>
      <c r="E204" s="73"/>
      <c r="F204" s="389"/>
    </row>
    <row r="205" spans="3:6" ht="18.75">
      <c r="C205" s="74"/>
      <c r="D205" s="142"/>
      <c r="E205" s="73"/>
      <c r="F205" s="389"/>
    </row>
    <row r="206" spans="3:6" ht="18.75">
      <c r="C206" s="74"/>
      <c r="D206" s="142"/>
      <c r="E206" s="73"/>
      <c r="F206" s="389"/>
    </row>
    <row r="207" spans="3:6" ht="18.75">
      <c r="C207" s="74"/>
      <c r="D207" s="142"/>
      <c r="E207" s="73"/>
      <c r="F207" s="389"/>
    </row>
    <row r="208" spans="3:6" ht="18.75">
      <c r="C208" s="74"/>
      <c r="D208" s="142"/>
      <c r="E208" s="73"/>
      <c r="F208" s="389"/>
    </row>
    <row r="209" spans="3:6" ht="18.75">
      <c r="C209" s="74"/>
      <c r="D209" s="142"/>
      <c r="E209" s="73"/>
      <c r="F209" s="389"/>
    </row>
    <row r="210" spans="3:6" ht="18.75">
      <c r="C210" s="74"/>
      <c r="D210" s="142"/>
      <c r="E210" s="73"/>
      <c r="F210" s="389"/>
    </row>
    <row r="211" spans="3:6" ht="18.75">
      <c r="C211" s="74"/>
      <c r="D211" s="142"/>
      <c r="E211" s="73"/>
      <c r="F211" s="389"/>
    </row>
    <row r="212" spans="3:6" ht="18.75">
      <c r="C212" s="74"/>
      <c r="D212" s="142"/>
      <c r="E212" s="73"/>
      <c r="F212" s="389"/>
    </row>
    <row r="213" spans="3:6" ht="18.75">
      <c r="C213" s="74"/>
      <c r="D213" s="142"/>
      <c r="E213" s="73"/>
      <c r="F213" s="389"/>
    </row>
    <row r="214" spans="3:6" ht="18.75">
      <c r="C214" s="74"/>
      <c r="D214" s="142"/>
      <c r="E214" s="73"/>
      <c r="F214" s="389"/>
    </row>
    <row r="215" spans="3:6" ht="18.75">
      <c r="C215" s="74"/>
      <c r="D215" s="142"/>
      <c r="E215" s="73"/>
      <c r="F215" s="389"/>
    </row>
    <row r="216" spans="3:6" ht="18.75">
      <c r="C216" s="74"/>
      <c r="D216" s="142"/>
      <c r="E216" s="73"/>
      <c r="F216" s="389"/>
    </row>
    <row r="217" spans="3:6" ht="18.75">
      <c r="C217" s="74"/>
      <c r="D217" s="142"/>
      <c r="E217" s="73"/>
      <c r="F217" s="389"/>
    </row>
    <row r="218" spans="3:6" ht="18.75">
      <c r="C218" s="74"/>
      <c r="D218" s="142"/>
      <c r="E218" s="73"/>
      <c r="F218" s="389"/>
    </row>
    <row r="219" spans="3:6" ht="18.75">
      <c r="C219" s="74"/>
      <c r="D219" s="142"/>
      <c r="E219" s="73"/>
      <c r="F219" s="389"/>
    </row>
    <row r="220" spans="3:6" ht="18.75">
      <c r="C220" s="74"/>
      <c r="D220" s="142"/>
      <c r="E220" s="73"/>
      <c r="F220" s="389"/>
    </row>
    <row r="221" spans="3:6" ht="18.75">
      <c r="C221" s="74"/>
      <c r="D221" s="142"/>
      <c r="E221" s="73"/>
      <c r="F221" s="389"/>
    </row>
    <row r="222" spans="3:6" ht="18.75">
      <c r="C222" s="74"/>
      <c r="D222" s="142"/>
      <c r="E222" s="73"/>
      <c r="F222" s="389"/>
    </row>
    <row r="223" spans="3:6" ht="18.75">
      <c r="C223" s="74"/>
      <c r="D223" s="142"/>
      <c r="E223" s="73"/>
      <c r="F223" s="389"/>
    </row>
    <row r="224" spans="3:6" ht="18.75">
      <c r="C224" s="74"/>
      <c r="D224" s="142"/>
      <c r="E224" s="73"/>
      <c r="F224" s="389"/>
    </row>
    <row r="225" spans="3:6" ht="18.75">
      <c r="C225" s="74"/>
      <c r="D225" s="142"/>
      <c r="E225" s="73"/>
      <c r="F225" s="389"/>
    </row>
    <row r="226" spans="3:6" ht="18.75">
      <c r="C226" s="74"/>
      <c r="D226" s="142"/>
      <c r="E226" s="73"/>
      <c r="F226" s="389"/>
    </row>
    <row r="227" spans="3:6" ht="18.75">
      <c r="C227" s="74"/>
      <c r="D227" s="142"/>
      <c r="E227" s="73"/>
      <c r="F227" s="389"/>
    </row>
    <row r="228" spans="3:6" ht="18.75">
      <c r="C228" s="74"/>
      <c r="D228" s="142"/>
      <c r="E228" s="73"/>
      <c r="F228" s="389"/>
    </row>
    <row r="229" spans="3:6" ht="18.75">
      <c r="C229" s="74"/>
      <c r="D229" s="142"/>
      <c r="E229" s="73"/>
      <c r="F229" s="389"/>
    </row>
    <row r="230" spans="3:6" ht="18.75">
      <c r="C230" s="74"/>
      <c r="D230" s="142"/>
      <c r="E230" s="73"/>
      <c r="F230" s="389"/>
    </row>
    <row r="231" spans="3:6" ht="18.75">
      <c r="C231" s="74"/>
      <c r="D231" s="142"/>
      <c r="E231" s="73"/>
      <c r="F231" s="389"/>
    </row>
    <row r="232" spans="3:6" ht="18.75">
      <c r="C232" s="74"/>
      <c r="D232" s="142"/>
      <c r="E232" s="73"/>
      <c r="F232" s="389"/>
    </row>
    <row r="233" spans="3:6" ht="18.75">
      <c r="C233" s="74"/>
      <c r="D233" s="142"/>
      <c r="E233" s="73"/>
      <c r="F233" s="389"/>
    </row>
    <row r="234" spans="3:6" ht="18.75">
      <c r="C234" s="74"/>
      <c r="D234" s="142"/>
      <c r="E234" s="73"/>
      <c r="F234" s="389"/>
    </row>
    <row r="235" spans="3:6" ht="18.75">
      <c r="C235" s="74"/>
      <c r="D235" s="142"/>
      <c r="E235" s="73"/>
      <c r="F235" s="389"/>
    </row>
    <row r="236" spans="3:6" ht="18.75">
      <c r="C236" s="74"/>
      <c r="D236" s="142"/>
      <c r="E236" s="73"/>
      <c r="F236" s="389"/>
    </row>
    <row r="237" spans="3:6" ht="18.75">
      <c r="C237" s="74"/>
      <c r="D237" s="142"/>
      <c r="E237" s="73"/>
      <c r="F237" s="389"/>
    </row>
    <row r="238" spans="3:6" ht="18.75">
      <c r="C238" s="74"/>
      <c r="D238" s="142"/>
      <c r="E238" s="73"/>
      <c r="F238" s="389"/>
    </row>
    <row r="239" spans="3:6" ht="18.75">
      <c r="C239" s="74"/>
      <c r="D239" s="142"/>
      <c r="E239" s="73"/>
      <c r="F239" s="389"/>
    </row>
    <row r="240" spans="3:6" ht="18.75">
      <c r="C240" s="74"/>
      <c r="D240" s="142"/>
      <c r="E240" s="73"/>
      <c r="F240" s="389"/>
    </row>
    <row r="241" spans="3:6" ht="18.75">
      <c r="C241" s="74"/>
      <c r="D241" s="142"/>
      <c r="E241" s="73"/>
      <c r="F241" s="389"/>
    </row>
    <row r="242" spans="3:6" ht="18.75">
      <c r="C242" s="74"/>
      <c r="D242" s="142"/>
      <c r="E242" s="73"/>
      <c r="F242" s="389"/>
    </row>
    <row r="243" spans="3:6" ht="18.75">
      <c r="C243" s="74"/>
      <c r="D243" s="142"/>
      <c r="E243" s="73"/>
      <c r="F243" s="389"/>
    </row>
    <row r="244" spans="3:6" ht="18.75">
      <c r="C244" s="74"/>
      <c r="D244" s="142"/>
      <c r="E244" s="73"/>
      <c r="F244" s="389"/>
    </row>
    <row r="245" spans="3:6" ht="18.75">
      <c r="C245" s="74"/>
      <c r="D245" s="142"/>
      <c r="E245" s="73"/>
      <c r="F245" s="389"/>
    </row>
    <row r="246" spans="3:6" ht="18.75">
      <c r="C246" s="74"/>
      <c r="D246" s="142"/>
      <c r="E246" s="73"/>
      <c r="F246" s="389"/>
    </row>
    <row r="247" spans="3:6" ht="18.75">
      <c r="C247" s="74"/>
      <c r="D247" s="142"/>
      <c r="E247" s="73"/>
      <c r="F247" s="389"/>
    </row>
    <row r="248" spans="3:6" ht="18.75">
      <c r="C248" s="74"/>
      <c r="D248" s="142"/>
      <c r="E248" s="73"/>
      <c r="F248" s="389"/>
    </row>
    <row r="249" spans="3:6" ht="18.75">
      <c r="C249" s="74"/>
      <c r="D249" s="142"/>
      <c r="E249" s="73"/>
      <c r="F249" s="389"/>
    </row>
    <row r="250" spans="3:6" ht="18.75">
      <c r="C250" s="74"/>
      <c r="D250" s="142"/>
      <c r="E250" s="73"/>
      <c r="F250" s="389"/>
    </row>
    <row r="251" spans="3:6" ht="18.75">
      <c r="C251" s="74"/>
      <c r="D251" s="142"/>
      <c r="E251" s="73"/>
      <c r="F251" s="389"/>
    </row>
    <row r="252" spans="3:6" ht="18.75">
      <c r="C252" s="74"/>
      <c r="D252" s="142"/>
      <c r="E252" s="73"/>
      <c r="F252" s="389"/>
    </row>
    <row r="253" spans="3:6" ht="18.75">
      <c r="C253" s="74"/>
      <c r="D253" s="142"/>
      <c r="E253" s="73"/>
      <c r="F253" s="389"/>
    </row>
    <row r="254" spans="3:6" ht="18.75">
      <c r="C254" s="74"/>
      <c r="D254" s="142"/>
      <c r="E254" s="73"/>
      <c r="F254" s="389"/>
    </row>
    <row r="255" spans="3:6" ht="18.75">
      <c r="C255" s="74"/>
      <c r="D255" s="142"/>
      <c r="E255" s="73"/>
      <c r="F255" s="389"/>
    </row>
    <row r="256" spans="3:6" ht="18.75">
      <c r="C256" s="74"/>
      <c r="D256" s="142"/>
      <c r="E256" s="73"/>
      <c r="F256" s="389"/>
    </row>
    <row r="257" spans="3:6" ht="18.75">
      <c r="C257" s="74"/>
      <c r="D257" s="142"/>
      <c r="E257" s="73"/>
      <c r="F257" s="389"/>
    </row>
    <row r="258" spans="3:6" ht="18.75">
      <c r="C258" s="74"/>
      <c r="D258" s="142"/>
      <c r="E258" s="73"/>
      <c r="F258" s="389"/>
    </row>
    <row r="259" spans="3:6" ht="18.75">
      <c r="C259" s="74"/>
      <c r="D259" s="142"/>
      <c r="E259" s="73"/>
      <c r="F259" s="389"/>
    </row>
    <row r="260" spans="3:6" ht="18.75">
      <c r="C260" s="74"/>
      <c r="D260" s="142"/>
      <c r="E260" s="73"/>
      <c r="F260" s="389"/>
    </row>
    <row r="261" spans="3:6" ht="18.75">
      <c r="C261" s="74"/>
      <c r="D261" s="142"/>
      <c r="E261" s="73"/>
      <c r="F261" s="389"/>
    </row>
    <row r="262" spans="3:6" ht="18.75">
      <c r="C262" s="74"/>
      <c r="D262" s="142"/>
      <c r="E262" s="73"/>
      <c r="F262" s="389"/>
    </row>
    <row r="263" spans="3:6" ht="18.75">
      <c r="C263" s="74"/>
      <c r="D263" s="142"/>
      <c r="E263" s="73"/>
      <c r="F263" s="389"/>
    </row>
    <row r="264" spans="3:6" ht="18.75">
      <c r="C264" s="74"/>
      <c r="D264" s="142"/>
      <c r="E264" s="73"/>
      <c r="F264" s="389"/>
    </row>
    <row r="265" spans="3:6" ht="18.75">
      <c r="C265" s="74"/>
      <c r="D265" s="142"/>
      <c r="E265" s="73"/>
      <c r="F265" s="389"/>
    </row>
    <row r="266" spans="3:6" ht="18.75">
      <c r="C266" s="74"/>
      <c r="D266" s="142"/>
      <c r="E266" s="73"/>
      <c r="F266" s="389"/>
    </row>
    <row r="267" spans="3:6" ht="18.75">
      <c r="C267" s="74"/>
      <c r="D267" s="142"/>
      <c r="E267" s="73"/>
      <c r="F267" s="389"/>
    </row>
    <row r="268" spans="3:6" ht="18.75">
      <c r="C268" s="74"/>
      <c r="D268" s="142"/>
      <c r="E268" s="73"/>
      <c r="F268" s="389"/>
    </row>
    <row r="269" spans="3:6" ht="18.75">
      <c r="C269" s="74"/>
      <c r="D269" s="142"/>
      <c r="E269" s="73"/>
      <c r="F269" s="389"/>
    </row>
    <row r="270" spans="3:6" ht="18.75">
      <c r="C270" s="74"/>
      <c r="D270" s="142"/>
      <c r="E270" s="73"/>
      <c r="F270" s="389"/>
    </row>
    <row r="271" spans="3:6" ht="18.75">
      <c r="C271" s="74"/>
      <c r="D271" s="142"/>
      <c r="E271" s="73"/>
      <c r="F271" s="389"/>
    </row>
    <row r="272" spans="3:6" ht="18.75">
      <c r="C272" s="74"/>
      <c r="D272" s="142"/>
      <c r="E272" s="73"/>
      <c r="F272" s="389"/>
    </row>
    <row r="273" spans="3:6" ht="18.75">
      <c r="C273" s="74"/>
      <c r="D273" s="142"/>
      <c r="E273" s="73"/>
      <c r="F273" s="389"/>
    </row>
    <row r="274" spans="3:6" ht="18.75">
      <c r="C274" s="74"/>
      <c r="D274" s="142"/>
      <c r="E274" s="73"/>
      <c r="F274" s="389"/>
    </row>
    <row r="275" spans="3:6" ht="18.75">
      <c r="C275" s="74"/>
      <c r="D275" s="142"/>
      <c r="E275" s="73"/>
      <c r="F275" s="389"/>
    </row>
    <row r="276" spans="3:6" ht="18.75">
      <c r="C276" s="74"/>
      <c r="D276" s="142"/>
      <c r="E276" s="73"/>
      <c r="F276" s="389"/>
    </row>
    <row r="277" spans="3:6" ht="18.75">
      <c r="C277" s="74"/>
      <c r="D277" s="142"/>
      <c r="E277" s="73"/>
      <c r="F277" s="389"/>
    </row>
    <row r="278" spans="3:6" ht="18.75">
      <c r="C278" s="74"/>
      <c r="D278" s="142"/>
      <c r="E278" s="73"/>
      <c r="F278" s="389"/>
    </row>
    <row r="279" spans="3:6" ht="18.75">
      <c r="C279" s="74"/>
      <c r="D279" s="142"/>
      <c r="E279" s="73"/>
      <c r="F279" s="389"/>
    </row>
    <row r="280" spans="3:6" ht="18.75">
      <c r="C280" s="74"/>
      <c r="D280" s="142"/>
      <c r="E280" s="73"/>
      <c r="F280" s="389"/>
    </row>
    <row r="281" spans="3:6" ht="18.75">
      <c r="C281" s="74"/>
      <c r="D281" s="142"/>
      <c r="E281" s="73"/>
      <c r="F281" s="389"/>
    </row>
    <row r="282" spans="3:6" ht="18.75">
      <c r="C282" s="74"/>
      <c r="D282" s="142"/>
      <c r="E282" s="73"/>
      <c r="F282" s="389"/>
    </row>
    <row r="283" spans="3:6" ht="18.75">
      <c r="C283" s="74"/>
      <c r="D283" s="142"/>
      <c r="E283" s="73"/>
      <c r="F283" s="389"/>
    </row>
    <row r="284" spans="3:6" ht="18.75">
      <c r="C284" s="74"/>
      <c r="D284" s="142"/>
      <c r="E284" s="73"/>
      <c r="F284" s="389"/>
    </row>
    <row r="285" spans="3:6" ht="18.75">
      <c r="C285" s="74"/>
      <c r="D285" s="142"/>
      <c r="E285" s="73"/>
      <c r="F285" s="389"/>
    </row>
    <row r="286" spans="3:6" ht="18.75">
      <c r="C286" s="74"/>
      <c r="D286" s="142"/>
      <c r="E286" s="73"/>
      <c r="F286" s="389"/>
    </row>
    <row r="287" spans="3:6" ht="18.75">
      <c r="C287" s="74"/>
      <c r="D287" s="142"/>
      <c r="E287" s="73"/>
      <c r="F287" s="389"/>
    </row>
    <row r="288" spans="3:6" ht="18.75">
      <c r="C288" s="74"/>
      <c r="D288" s="142"/>
      <c r="E288" s="73"/>
      <c r="F288" s="389"/>
    </row>
    <row r="289" spans="3:6" ht="18.75">
      <c r="C289" s="74"/>
      <c r="D289" s="142"/>
      <c r="E289" s="73"/>
      <c r="F289" s="389"/>
    </row>
    <row r="290" spans="3:6" ht="18.75">
      <c r="C290" s="74"/>
      <c r="D290" s="142"/>
      <c r="E290" s="73"/>
      <c r="F290" s="389"/>
    </row>
    <row r="291" spans="3:6" ht="18.75">
      <c r="C291" s="74"/>
      <c r="D291" s="142"/>
      <c r="E291" s="73"/>
      <c r="F291" s="389"/>
    </row>
    <row r="292" spans="3:6" ht="18.75">
      <c r="C292" s="74"/>
      <c r="D292" s="142"/>
      <c r="E292" s="73"/>
      <c r="F292" s="389"/>
    </row>
    <row r="293" spans="3:6" ht="18.75">
      <c r="C293" s="74"/>
      <c r="D293" s="142"/>
      <c r="E293" s="73"/>
      <c r="F293" s="389"/>
    </row>
    <row r="294" spans="3:6" ht="18.75">
      <c r="C294" s="74"/>
      <c r="D294" s="142"/>
      <c r="E294" s="73"/>
      <c r="F294" s="389"/>
    </row>
    <row r="295" spans="3:6" ht="18.75">
      <c r="C295" s="74"/>
      <c r="D295" s="142"/>
      <c r="E295" s="73"/>
      <c r="F295" s="389"/>
    </row>
    <row r="296" spans="3:6" ht="18.75">
      <c r="C296" s="74"/>
      <c r="D296" s="142"/>
      <c r="E296" s="73"/>
      <c r="F296" s="389"/>
    </row>
    <row r="297" spans="3:6" ht="18.75">
      <c r="C297" s="74"/>
      <c r="D297" s="142"/>
      <c r="E297" s="73"/>
      <c r="F297" s="389"/>
    </row>
    <row r="298" spans="3:6" ht="18.75">
      <c r="C298" s="74"/>
      <c r="D298" s="142"/>
      <c r="E298" s="73"/>
      <c r="F298" s="389"/>
    </row>
    <row r="299" spans="3:6" ht="18.75">
      <c r="C299" s="74"/>
      <c r="D299" s="142"/>
      <c r="E299" s="73"/>
      <c r="F299" s="389"/>
    </row>
    <row r="300" spans="3:6" ht="18.75">
      <c r="C300" s="74"/>
      <c r="D300" s="142"/>
      <c r="E300" s="73"/>
      <c r="F300" s="389"/>
    </row>
    <row r="301" spans="3:6" ht="18.75">
      <c r="C301" s="74"/>
      <c r="D301" s="142"/>
      <c r="E301" s="73"/>
      <c r="F301" s="389"/>
    </row>
    <row r="302" spans="3:6" ht="18.75">
      <c r="C302" s="74"/>
      <c r="D302" s="142"/>
      <c r="E302" s="73"/>
      <c r="F302" s="389"/>
    </row>
    <row r="303" spans="3:6" ht="18.75">
      <c r="C303" s="74"/>
      <c r="D303" s="142"/>
      <c r="E303" s="73"/>
      <c r="F303" s="389"/>
    </row>
    <row r="304" spans="3:6" ht="18.75">
      <c r="C304" s="74"/>
      <c r="D304" s="142"/>
      <c r="E304" s="73"/>
      <c r="F304" s="389"/>
    </row>
    <row r="305" spans="3:6" ht="18.75">
      <c r="C305" s="74"/>
      <c r="D305" s="142"/>
      <c r="E305" s="73"/>
      <c r="F305" s="389"/>
    </row>
    <row r="306" spans="3:6" ht="18.75">
      <c r="C306" s="74"/>
      <c r="D306" s="142"/>
      <c r="E306" s="73"/>
      <c r="F306" s="389"/>
    </row>
    <row r="307" spans="3:6" ht="18.75">
      <c r="C307" s="74"/>
      <c r="D307" s="142"/>
      <c r="E307" s="73"/>
      <c r="F307" s="389"/>
    </row>
    <row r="308" spans="3:6" ht="18.75">
      <c r="C308" s="74"/>
      <c r="D308" s="142"/>
      <c r="E308" s="73"/>
      <c r="F308" s="389"/>
    </row>
    <row r="309" spans="3:6" ht="18.75">
      <c r="C309" s="74"/>
      <c r="D309" s="142"/>
      <c r="E309" s="73"/>
      <c r="F309" s="389"/>
    </row>
    <row r="310" spans="3:6" ht="18.75">
      <c r="C310" s="74"/>
      <c r="D310" s="142"/>
      <c r="E310" s="73"/>
      <c r="F310" s="389"/>
    </row>
    <row r="311" spans="3:6" ht="18.75">
      <c r="C311" s="74"/>
      <c r="D311" s="142"/>
      <c r="E311" s="73"/>
      <c r="F311" s="389"/>
    </row>
    <row r="312" spans="3:6" ht="18.75">
      <c r="C312" s="74"/>
      <c r="D312" s="142"/>
      <c r="E312" s="73"/>
      <c r="F312" s="389"/>
    </row>
    <row r="313" spans="3:6" ht="18.75">
      <c r="C313" s="74"/>
      <c r="D313" s="142"/>
      <c r="E313" s="73"/>
      <c r="F313" s="389"/>
    </row>
    <row r="314" spans="3:6" ht="18.75">
      <c r="C314" s="74"/>
      <c r="D314" s="142"/>
      <c r="E314" s="73"/>
      <c r="F314" s="389"/>
    </row>
    <row r="315" spans="3:6" ht="18.75">
      <c r="C315" s="74"/>
      <c r="D315" s="142"/>
      <c r="E315" s="73"/>
      <c r="F315" s="389"/>
    </row>
    <row r="316" spans="3:6" ht="18.75">
      <c r="C316" s="74"/>
      <c r="D316" s="142"/>
      <c r="E316" s="73"/>
      <c r="F316" s="389"/>
    </row>
    <row r="317" spans="3:6" ht="18.75">
      <c r="C317" s="74"/>
      <c r="D317" s="142"/>
      <c r="E317" s="73"/>
      <c r="F317" s="389"/>
    </row>
    <row r="318" spans="3:6" ht="18.75">
      <c r="C318" s="74"/>
      <c r="D318" s="142"/>
      <c r="E318" s="73"/>
      <c r="F318" s="389"/>
    </row>
    <row r="319" spans="3:6" ht="18.75">
      <c r="C319" s="74"/>
      <c r="D319" s="142"/>
      <c r="E319" s="73"/>
      <c r="F319" s="389"/>
    </row>
    <row r="320" spans="3:6" ht="18.75">
      <c r="C320" s="74"/>
      <c r="D320" s="142"/>
      <c r="E320" s="73"/>
      <c r="F320" s="389"/>
    </row>
    <row r="321" spans="3:6" ht="18.75">
      <c r="C321" s="74"/>
      <c r="D321" s="142"/>
      <c r="E321" s="73"/>
      <c r="F321" s="389"/>
    </row>
    <row r="322" spans="3:6" ht="18.75">
      <c r="C322" s="74"/>
      <c r="D322" s="142"/>
      <c r="E322" s="73"/>
      <c r="F322" s="389"/>
    </row>
    <row r="323" spans="3:6" ht="18.75">
      <c r="C323" s="74"/>
      <c r="D323" s="142"/>
      <c r="E323" s="73"/>
      <c r="F323" s="389"/>
    </row>
    <row r="324" spans="3:6" ht="18.75">
      <c r="C324" s="74"/>
      <c r="D324" s="142"/>
      <c r="E324" s="73"/>
      <c r="F324" s="389"/>
    </row>
    <row r="325" spans="3:6" ht="18.75">
      <c r="C325" s="74"/>
      <c r="D325" s="142"/>
      <c r="E325" s="73"/>
      <c r="F325" s="389"/>
    </row>
    <row r="326" spans="3:6" ht="18.75">
      <c r="C326" s="74"/>
      <c r="D326" s="142"/>
      <c r="E326" s="73"/>
      <c r="F326" s="389"/>
    </row>
    <row r="327" spans="3:6" ht="18.75">
      <c r="C327" s="74"/>
      <c r="D327" s="142"/>
      <c r="E327" s="73"/>
      <c r="F327" s="389"/>
    </row>
    <row r="328" spans="3:6" ht="18.75">
      <c r="C328" s="74"/>
      <c r="D328" s="142"/>
      <c r="E328" s="73"/>
      <c r="F328" s="389"/>
    </row>
    <row r="329" spans="3:6" ht="18.75">
      <c r="C329" s="74"/>
      <c r="D329" s="142"/>
      <c r="E329" s="73"/>
      <c r="F329" s="389"/>
    </row>
    <row r="330" spans="3:6" ht="18.75">
      <c r="C330" s="74"/>
      <c r="D330" s="142"/>
      <c r="E330" s="73"/>
      <c r="F330" s="389"/>
    </row>
    <row r="331" spans="3:6" ht="18.75">
      <c r="C331" s="74"/>
      <c r="D331" s="142"/>
      <c r="E331" s="73"/>
      <c r="F331" s="389"/>
    </row>
    <row r="332" spans="3:6" ht="18.75">
      <c r="C332" s="74"/>
      <c r="D332" s="142"/>
      <c r="E332" s="73"/>
      <c r="F332" s="389"/>
    </row>
    <row r="333" spans="3:6" ht="18.75">
      <c r="C333" s="74"/>
      <c r="D333" s="142"/>
      <c r="E333" s="73"/>
      <c r="F333" s="389"/>
    </row>
    <row r="334" spans="3:6" ht="18.75">
      <c r="C334" s="74"/>
      <c r="D334" s="142"/>
      <c r="E334" s="73"/>
      <c r="F334" s="389"/>
    </row>
    <row r="335" spans="3:6" ht="18.75">
      <c r="C335" s="74"/>
      <c r="D335" s="142"/>
      <c r="E335" s="73"/>
      <c r="F335" s="389"/>
    </row>
    <row r="336" spans="3:6" ht="18.75">
      <c r="C336" s="74"/>
      <c r="D336" s="142"/>
      <c r="E336" s="73"/>
      <c r="F336" s="389"/>
    </row>
    <row r="337" spans="3:6" ht="18.75">
      <c r="C337" s="74"/>
      <c r="D337" s="142"/>
      <c r="E337" s="73"/>
      <c r="F337" s="389"/>
    </row>
    <row r="338" spans="3:6" ht="18.75">
      <c r="C338" s="74"/>
      <c r="D338" s="142"/>
      <c r="E338" s="73"/>
      <c r="F338" s="389"/>
    </row>
    <row r="339" spans="3:6" ht="18.75">
      <c r="C339" s="74"/>
      <c r="D339" s="142"/>
      <c r="E339" s="73"/>
      <c r="F339" s="389"/>
    </row>
    <row r="340" spans="3:6" ht="18.75">
      <c r="C340" s="74"/>
      <c r="D340" s="142"/>
      <c r="E340" s="73"/>
      <c r="F340" s="389"/>
    </row>
    <row r="341" spans="3:6" ht="18.75">
      <c r="C341" s="74"/>
      <c r="D341" s="142"/>
      <c r="E341" s="73"/>
      <c r="F341" s="389"/>
    </row>
    <row r="342" spans="3:6" ht="18.75">
      <c r="C342" s="74"/>
      <c r="D342" s="142"/>
      <c r="E342" s="73"/>
      <c r="F342" s="389"/>
    </row>
    <row r="343" spans="3:6" ht="18.75">
      <c r="C343" s="74"/>
      <c r="D343" s="142"/>
      <c r="E343" s="73"/>
      <c r="F343" s="389"/>
    </row>
    <row r="344" spans="3:6" ht="18.75">
      <c r="C344" s="74"/>
      <c r="D344" s="142"/>
      <c r="E344" s="73"/>
      <c r="F344" s="389"/>
    </row>
    <row r="345" spans="3:6" ht="18.75">
      <c r="C345" s="74"/>
      <c r="D345" s="142"/>
      <c r="E345" s="73"/>
      <c r="F345" s="389"/>
    </row>
    <row r="346" spans="3:6" ht="18.75">
      <c r="C346" s="74"/>
      <c r="D346" s="142"/>
      <c r="E346" s="73"/>
      <c r="F346" s="389"/>
    </row>
    <row r="347" spans="3:6" ht="18.75">
      <c r="C347" s="74"/>
      <c r="D347" s="142"/>
      <c r="E347" s="73"/>
      <c r="F347" s="389"/>
    </row>
    <row r="348" spans="3:6" ht="18.75">
      <c r="C348" s="74"/>
      <c r="D348" s="142"/>
      <c r="E348" s="73"/>
      <c r="F348" s="389"/>
    </row>
    <row r="349" spans="3:6" ht="18.75">
      <c r="C349" s="74"/>
      <c r="D349" s="142"/>
      <c r="E349" s="73"/>
      <c r="F349" s="389"/>
    </row>
    <row r="350" spans="3:6" ht="18.75">
      <c r="C350" s="74"/>
      <c r="D350" s="142"/>
      <c r="E350" s="73"/>
      <c r="F350" s="389"/>
    </row>
    <row r="351" spans="3:6" ht="18.75">
      <c r="C351" s="74"/>
      <c r="D351" s="142"/>
      <c r="E351" s="73"/>
      <c r="F351" s="389"/>
    </row>
    <row r="352" spans="3:6" ht="18.75">
      <c r="C352" s="74"/>
      <c r="D352" s="142"/>
      <c r="E352" s="73"/>
      <c r="F352" s="389"/>
    </row>
    <row r="353" spans="3:6" ht="18.75">
      <c r="C353" s="74"/>
      <c r="D353" s="142"/>
      <c r="E353" s="73"/>
      <c r="F353" s="389"/>
    </row>
    <row r="354" spans="3:6" ht="18.75">
      <c r="C354" s="74"/>
      <c r="D354" s="142"/>
      <c r="E354" s="73"/>
      <c r="F354" s="389"/>
    </row>
    <row r="355" spans="3:6" ht="18.75">
      <c r="C355" s="74"/>
      <c r="D355" s="142"/>
      <c r="E355" s="73"/>
      <c r="F355" s="389"/>
    </row>
    <row r="356" spans="3:6" ht="18.75">
      <c r="C356" s="74"/>
      <c r="D356" s="142"/>
      <c r="E356" s="73"/>
      <c r="F356" s="389"/>
    </row>
    <row r="357" spans="3:6" ht="18.75">
      <c r="C357" s="74"/>
      <c r="D357" s="142"/>
      <c r="E357" s="73"/>
      <c r="F357" s="389"/>
    </row>
    <row r="358" spans="3:6" ht="18.75">
      <c r="C358" s="74"/>
      <c r="D358" s="142"/>
      <c r="E358" s="73"/>
      <c r="F358" s="389"/>
    </row>
    <row r="359" spans="3:6" ht="18.75">
      <c r="C359" s="74"/>
      <c r="D359" s="142"/>
      <c r="E359" s="73"/>
      <c r="F359" s="389"/>
    </row>
    <row r="360" spans="3:6" ht="18.75">
      <c r="C360" s="74"/>
      <c r="D360" s="142"/>
      <c r="E360" s="73"/>
      <c r="F360" s="389"/>
    </row>
    <row r="361" spans="3:6" ht="18.75">
      <c r="C361" s="74"/>
      <c r="D361" s="142"/>
      <c r="E361" s="73"/>
      <c r="F361" s="389"/>
    </row>
    <row r="362" spans="3:6" ht="18.75">
      <c r="C362" s="74"/>
      <c r="D362" s="142"/>
      <c r="E362" s="73"/>
      <c r="F362" s="389"/>
    </row>
    <row r="363" spans="3:6" ht="18.75">
      <c r="C363" s="74"/>
      <c r="D363" s="142"/>
      <c r="E363" s="73"/>
      <c r="F363" s="389"/>
    </row>
    <row r="364" spans="3:6" ht="18.75">
      <c r="C364" s="74"/>
      <c r="D364" s="142"/>
      <c r="E364" s="73"/>
      <c r="F364" s="389"/>
    </row>
    <row r="365" spans="3:6" ht="18.75">
      <c r="C365" s="74"/>
      <c r="D365" s="142"/>
      <c r="E365" s="73"/>
      <c r="F365" s="389"/>
    </row>
    <row r="366" spans="3:6" ht="18.75">
      <c r="C366" s="74"/>
      <c r="D366" s="142"/>
      <c r="E366" s="73"/>
      <c r="F366" s="389"/>
    </row>
    <row r="367" spans="3:6" ht="18.75">
      <c r="C367" s="74"/>
      <c r="D367" s="142"/>
      <c r="E367" s="73"/>
      <c r="F367" s="389"/>
    </row>
    <row r="368" spans="3:6" ht="18.75">
      <c r="C368" s="74"/>
      <c r="D368" s="142"/>
      <c r="E368" s="73"/>
      <c r="F368" s="389"/>
    </row>
    <row r="369" spans="3:6" ht="18.75">
      <c r="C369" s="74"/>
      <c r="D369" s="142"/>
      <c r="E369" s="73"/>
      <c r="F369" s="389"/>
    </row>
    <row r="370" spans="3:6" ht="18.75">
      <c r="C370" s="74"/>
      <c r="D370" s="142"/>
      <c r="E370" s="73"/>
      <c r="F370" s="389"/>
    </row>
    <row r="371" spans="3:6" ht="18.75">
      <c r="C371" s="74"/>
      <c r="D371" s="142"/>
      <c r="E371" s="73"/>
      <c r="F371" s="389"/>
    </row>
    <row r="372" spans="3:6" ht="18.75">
      <c r="C372" s="74"/>
      <c r="D372" s="142"/>
      <c r="E372" s="73"/>
      <c r="F372" s="389"/>
    </row>
    <row r="373" spans="3:6" ht="18.75">
      <c r="C373" s="74"/>
      <c r="D373" s="142"/>
      <c r="E373" s="73"/>
      <c r="F373" s="389"/>
    </row>
    <row r="374" spans="3:6" ht="18.75">
      <c r="C374" s="74"/>
      <c r="D374" s="142"/>
      <c r="E374" s="73"/>
      <c r="F374" s="389"/>
    </row>
    <row r="375" spans="3:6" ht="18.75">
      <c r="C375" s="74"/>
      <c r="D375" s="142"/>
      <c r="E375" s="73"/>
      <c r="F375" s="389"/>
    </row>
    <row r="376" spans="3:6" ht="18.75">
      <c r="C376" s="74"/>
      <c r="D376" s="142"/>
      <c r="E376" s="73"/>
      <c r="F376" s="389"/>
    </row>
    <row r="377" spans="3:6" ht="18.75">
      <c r="C377" s="74"/>
      <c r="D377" s="142"/>
      <c r="E377" s="73"/>
      <c r="F377" s="389"/>
    </row>
    <row r="378" spans="3:6" ht="18.75">
      <c r="C378" s="74"/>
      <c r="D378" s="142"/>
      <c r="E378" s="73"/>
      <c r="F378" s="389"/>
    </row>
    <row r="379" spans="3:6" ht="18.75">
      <c r="C379" s="74"/>
      <c r="D379" s="142"/>
      <c r="E379" s="73"/>
      <c r="F379" s="389"/>
    </row>
    <row r="380" spans="3:6" ht="18.75">
      <c r="C380" s="74"/>
      <c r="D380" s="142"/>
      <c r="E380" s="73"/>
      <c r="F380" s="389"/>
    </row>
    <row r="381" spans="3:6" ht="18.75">
      <c r="C381" s="74"/>
      <c r="D381" s="142"/>
      <c r="E381" s="73"/>
      <c r="F381" s="389"/>
    </row>
    <row r="382" spans="3:6" ht="18.75">
      <c r="C382" s="74"/>
      <c r="D382" s="142"/>
      <c r="E382" s="73"/>
      <c r="F382" s="389"/>
    </row>
    <row r="383" spans="3:6" ht="18.75">
      <c r="C383" s="74"/>
      <c r="D383" s="142"/>
      <c r="E383" s="73"/>
      <c r="F383" s="389"/>
    </row>
    <row r="384" spans="3:6" ht="18.75">
      <c r="C384" s="74"/>
      <c r="D384" s="142"/>
      <c r="E384" s="73"/>
      <c r="F384" s="389"/>
    </row>
    <row r="385" spans="3:6" ht="18.75">
      <c r="C385" s="74"/>
      <c r="D385" s="142"/>
      <c r="E385" s="73"/>
      <c r="F385" s="389"/>
    </row>
    <row r="386" spans="3:6" ht="18.75">
      <c r="C386" s="74"/>
      <c r="D386" s="142"/>
      <c r="E386" s="73"/>
      <c r="F386" s="389"/>
    </row>
    <row r="387" spans="3:6" ht="18.75">
      <c r="C387" s="74"/>
      <c r="D387" s="142"/>
      <c r="E387" s="73"/>
      <c r="F387" s="389"/>
    </row>
    <row r="388" spans="3:6" ht="18.75">
      <c r="C388" s="74"/>
      <c r="D388" s="142"/>
      <c r="E388" s="73"/>
      <c r="F388" s="389"/>
    </row>
    <row r="389" spans="3:6" ht="18.75">
      <c r="C389" s="74"/>
      <c r="D389" s="142"/>
      <c r="E389" s="73"/>
      <c r="F389" s="389"/>
    </row>
    <row r="390" spans="3:6" ht="18.75">
      <c r="C390" s="74"/>
      <c r="D390" s="142"/>
      <c r="E390" s="73"/>
      <c r="F390" s="389"/>
    </row>
    <row r="391" spans="3:6" ht="18.75">
      <c r="C391" s="74"/>
      <c r="D391" s="142"/>
      <c r="E391" s="73"/>
      <c r="F391" s="389"/>
    </row>
    <row r="392" spans="3:6" ht="18.75">
      <c r="C392" s="74"/>
      <c r="D392" s="142"/>
      <c r="E392" s="73"/>
      <c r="F392" s="389"/>
    </row>
    <row r="393" spans="3:6" ht="18.75">
      <c r="C393" s="74"/>
      <c r="D393" s="142"/>
      <c r="E393" s="73"/>
      <c r="F393" s="389"/>
    </row>
    <row r="394" spans="3:6" ht="18.75">
      <c r="C394" s="74"/>
      <c r="D394" s="142"/>
      <c r="E394" s="73"/>
      <c r="F394" s="389"/>
    </row>
    <row r="395" spans="3:6" ht="18.75">
      <c r="C395" s="74"/>
      <c r="D395" s="142"/>
      <c r="E395" s="73"/>
      <c r="F395" s="389"/>
    </row>
    <row r="396" spans="3:6" ht="18.75">
      <c r="C396" s="74"/>
      <c r="D396" s="142"/>
      <c r="E396" s="73"/>
      <c r="F396" s="389"/>
    </row>
    <row r="397" spans="3:6" ht="18.75">
      <c r="C397" s="74"/>
      <c r="D397" s="142"/>
      <c r="E397" s="73"/>
      <c r="F397" s="389"/>
    </row>
    <row r="398" spans="3:6" ht="18.75">
      <c r="C398" s="74"/>
      <c r="D398" s="142"/>
      <c r="E398" s="73"/>
      <c r="F398" s="389"/>
    </row>
    <row r="399" spans="3:6" ht="18.75">
      <c r="C399" s="74"/>
      <c r="D399" s="142"/>
      <c r="E399" s="73"/>
      <c r="F399" s="389"/>
    </row>
    <row r="400" spans="3:6" ht="18.75">
      <c r="C400" s="74"/>
      <c r="D400" s="142"/>
      <c r="E400" s="73"/>
      <c r="F400" s="389"/>
    </row>
    <row r="401" spans="3:6" ht="18.75">
      <c r="C401" s="74"/>
      <c r="D401" s="142"/>
      <c r="E401" s="73"/>
      <c r="F401" s="389"/>
    </row>
    <row r="402" spans="3:6" ht="18.75">
      <c r="C402" s="74"/>
      <c r="D402" s="142"/>
      <c r="E402" s="73"/>
      <c r="F402" s="389"/>
    </row>
    <row r="403" spans="3:6" ht="18.75">
      <c r="C403" s="74"/>
      <c r="D403" s="142"/>
      <c r="E403" s="73"/>
      <c r="F403" s="389"/>
    </row>
    <row r="404" spans="3:6" ht="18.75">
      <c r="C404" s="74"/>
      <c r="D404" s="142"/>
      <c r="E404" s="73"/>
      <c r="F404" s="389"/>
    </row>
    <row r="405" spans="3:6" ht="18.75">
      <c r="C405" s="74"/>
      <c r="D405" s="142"/>
      <c r="E405" s="73"/>
      <c r="F405" s="389"/>
    </row>
    <row r="406" spans="3:6" ht="18.75">
      <c r="C406" s="74"/>
      <c r="D406" s="142"/>
      <c r="E406" s="73"/>
      <c r="F406" s="389"/>
    </row>
    <row r="407" spans="3:6" ht="18.75">
      <c r="C407" s="74"/>
      <c r="D407" s="142"/>
      <c r="E407" s="73"/>
      <c r="F407" s="389"/>
    </row>
    <row r="408" spans="3:6" ht="18.75">
      <c r="C408" s="74"/>
      <c r="D408" s="142"/>
      <c r="E408" s="73"/>
      <c r="F408" s="389"/>
    </row>
    <row r="409" spans="3:6" ht="18.75">
      <c r="C409" s="74"/>
      <c r="D409" s="142"/>
      <c r="E409" s="73"/>
      <c r="F409" s="389"/>
    </row>
    <row r="410" spans="3:6" ht="18.75">
      <c r="C410" s="74"/>
      <c r="D410" s="142"/>
      <c r="E410" s="73"/>
      <c r="F410" s="389"/>
    </row>
    <row r="411" spans="3:6" ht="18.75">
      <c r="C411" s="74"/>
      <c r="D411" s="142"/>
      <c r="E411" s="73"/>
      <c r="F411" s="389"/>
    </row>
    <row r="412" spans="3:6" ht="18.75">
      <c r="C412" s="74"/>
      <c r="D412" s="142"/>
      <c r="E412" s="73"/>
      <c r="F412" s="389"/>
    </row>
    <row r="413" spans="3:6" ht="18.75">
      <c r="C413" s="74"/>
      <c r="D413" s="142"/>
      <c r="E413" s="73"/>
      <c r="F413" s="389"/>
    </row>
    <row r="414" spans="3:6" ht="18.75">
      <c r="C414" s="74"/>
      <c r="D414" s="142"/>
      <c r="E414" s="73"/>
      <c r="F414" s="389"/>
    </row>
    <row r="415" spans="3:6" ht="18.75">
      <c r="C415" s="74"/>
      <c r="D415" s="142"/>
      <c r="E415" s="73"/>
      <c r="F415" s="389"/>
    </row>
    <row r="416" spans="3:6" ht="18.75">
      <c r="C416" s="74"/>
      <c r="D416" s="142"/>
      <c r="E416" s="73"/>
      <c r="F416" s="389"/>
    </row>
    <row r="417" spans="3:6" ht="18.75">
      <c r="C417" s="74"/>
      <c r="D417" s="142"/>
      <c r="E417" s="73"/>
      <c r="F417" s="389"/>
    </row>
    <row r="418" spans="3:6" ht="18.75">
      <c r="C418" s="74"/>
      <c r="D418" s="142"/>
      <c r="E418" s="73"/>
      <c r="F418" s="389"/>
    </row>
    <row r="419" spans="3:6" ht="18.75">
      <c r="C419" s="74"/>
      <c r="D419" s="142"/>
      <c r="E419" s="73"/>
      <c r="F419" s="389"/>
    </row>
    <row r="420" spans="3:6" ht="18.75">
      <c r="C420" s="74"/>
      <c r="D420" s="142"/>
      <c r="E420" s="73"/>
      <c r="F420" s="389"/>
    </row>
    <row r="421" spans="3:6" ht="18.75">
      <c r="C421" s="74"/>
      <c r="D421" s="142"/>
      <c r="E421" s="73"/>
      <c r="F421" s="389"/>
    </row>
    <row r="422" spans="3:6" ht="18.75">
      <c r="C422" s="74"/>
      <c r="D422" s="142"/>
      <c r="E422" s="73"/>
      <c r="F422" s="389"/>
    </row>
    <row r="423" spans="3:6" ht="18.75">
      <c r="C423" s="74"/>
      <c r="D423" s="142"/>
      <c r="E423" s="73"/>
      <c r="F423" s="389"/>
    </row>
    <row r="424" spans="3:6" ht="18.75">
      <c r="C424" s="74"/>
      <c r="D424" s="142"/>
      <c r="E424" s="73"/>
      <c r="F424" s="389"/>
    </row>
    <row r="425" spans="3:6" ht="18.75">
      <c r="C425" s="74"/>
      <c r="D425" s="142"/>
      <c r="E425" s="73"/>
      <c r="F425" s="389"/>
    </row>
    <row r="426" spans="3:6" ht="18.75">
      <c r="C426" s="74"/>
      <c r="D426" s="142"/>
      <c r="E426" s="73"/>
      <c r="F426" s="389"/>
    </row>
    <row r="427" spans="3:6" ht="18.75">
      <c r="C427" s="74"/>
      <c r="D427" s="142"/>
      <c r="E427" s="73"/>
      <c r="F427" s="389"/>
    </row>
    <row r="428" spans="3:6" ht="18.75">
      <c r="C428" s="74"/>
      <c r="D428" s="142"/>
      <c r="E428" s="73"/>
      <c r="F428" s="389"/>
    </row>
  </sheetData>
  <mergeCells count="6">
    <mergeCell ref="B43:G43"/>
    <mergeCell ref="D5:F5"/>
    <mergeCell ref="D6:F6"/>
    <mergeCell ref="B1:F1"/>
    <mergeCell ref="B3:F3"/>
    <mergeCell ref="A4:G4"/>
  </mergeCells>
  <printOptions/>
  <pageMargins left="0.91" right="0.51" top="1" bottom="1" header="0.5" footer="0.5"/>
  <pageSetup fitToHeight="1" fitToWidth="1" horizontalDpi="600" verticalDpi="600" orientation="portrait" paperSize="9" scale="52"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M252"/>
  <sheetViews>
    <sheetView showZeros="0" tabSelected="1" zoomScale="50" zoomScaleNormal="50" zoomScaleSheetLayoutView="75" workbookViewId="0" topLeftCell="A205">
      <selection activeCell="H212" sqref="H212"/>
    </sheetView>
  </sheetViews>
  <sheetFormatPr defaultColWidth="8.88671875" defaultRowHeight="15"/>
  <cols>
    <col min="1" max="1" width="6.6640625" style="184" customWidth="1"/>
    <col min="2" max="2" width="3.77734375" style="184" hidden="1" customWidth="1"/>
    <col min="3" max="3" width="4.88671875" style="189" customWidth="1"/>
    <col min="4" max="4" width="21.88671875" style="189" customWidth="1"/>
    <col min="5" max="5" width="10.6640625" style="189" customWidth="1"/>
    <col min="6" max="6" width="11.5546875" style="189" customWidth="1"/>
    <col min="7" max="7" width="11.99609375" style="189" customWidth="1"/>
    <col min="8" max="8" width="13.88671875" style="189" customWidth="1"/>
    <col min="9" max="9" width="15.99609375" style="199" bestFit="1" customWidth="1"/>
    <col min="10" max="10" width="12.4453125" style="199" customWidth="1"/>
    <col min="11" max="11" width="14.10546875" style="164" customWidth="1"/>
    <col min="12" max="12" width="12.99609375" style="189" customWidth="1"/>
    <col min="13" max="13" width="15.4453125" style="199" customWidth="1"/>
    <col min="14" max="14" width="8.3359375" style="189" customWidth="1"/>
    <col min="15" max="16384" width="7.3359375" style="189" customWidth="1"/>
  </cols>
  <sheetData>
    <row r="1" spans="1:13" ht="39.75" customHeight="1">
      <c r="A1" s="190" t="s">
        <v>240</v>
      </c>
      <c r="B1" s="191"/>
      <c r="C1" s="191"/>
      <c r="D1" s="191"/>
      <c r="E1" s="191"/>
      <c r="F1" s="191"/>
      <c r="G1" s="191"/>
      <c r="H1" s="191"/>
      <c r="I1" s="191"/>
      <c r="J1" s="191"/>
      <c r="K1" s="191"/>
      <c r="L1" s="191"/>
      <c r="M1" s="191"/>
    </row>
    <row r="2" spans="1:13" ht="39.75" customHeight="1">
      <c r="A2" s="190" t="s">
        <v>243</v>
      </c>
      <c r="B2" s="191"/>
      <c r="C2" s="191"/>
      <c r="D2" s="191"/>
      <c r="E2" s="191"/>
      <c r="F2" s="191"/>
      <c r="G2" s="191"/>
      <c r="H2" s="191"/>
      <c r="I2" s="191"/>
      <c r="J2" s="191"/>
      <c r="K2" s="191"/>
      <c r="L2" s="191"/>
      <c r="M2" s="191"/>
    </row>
    <row r="3" spans="1:13" ht="6" customHeight="1">
      <c r="A3" s="192"/>
      <c r="C3" s="185"/>
      <c r="D3" s="185"/>
      <c r="E3" s="185"/>
      <c r="F3" s="185"/>
      <c r="G3" s="185"/>
      <c r="H3" s="185"/>
      <c r="I3" s="170"/>
      <c r="J3" s="170"/>
      <c r="K3" s="193"/>
      <c r="L3" s="194"/>
      <c r="M3" s="195"/>
    </row>
    <row r="4" spans="1:13" ht="19.5">
      <c r="A4" s="196" t="s">
        <v>244</v>
      </c>
      <c r="B4" s="196"/>
      <c r="C4" s="196"/>
      <c r="D4" s="196"/>
      <c r="E4" s="196"/>
      <c r="F4" s="196"/>
      <c r="G4" s="196"/>
      <c r="H4" s="196"/>
      <c r="I4" s="196"/>
      <c r="J4" s="196"/>
      <c r="K4" s="196"/>
      <c r="L4" s="184"/>
      <c r="M4" s="195"/>
    </row>
    <row r="5" spans="3:13" ht="6.75" customHeight="1">
      <c r="C5" s="185"/>
      <c r="D5" s="185"/>
      <c r="E5" s="185"/>
      <c r="F5" s="185"/>
      <c r="G5" s="185"/>
      <c r="H5" s="185"/>
      <c r="I5" s="170"/>
      <c r="J5" s="170"/>
      <c r="K5" s="187"/>
      <c r="L5" s="188"/>
      <c r="M5" s="186"/>
    </row>
    <row r="6" spans="1:12" s="199" customFormat="1" ht="8.25" customHeight="1" hidden="1">
      <c r="A6" s="159"/>
      <c r="B6" s="159"/>
      <c r="C6" s="197"/>
      <c r="D6" s="197"/>
      <c r="E6" s="197"/>
      <c r="F6" s="197"/>
      <c r="G6" s="197"/>
      <c r="H6" s="197"/>
      <c r="I6" s="198"/>
      <c r="J6" s="198"/>
      <c r="K6" s="198"/>
      <c r="L6" s="196"/>
    </row>
    <row r="7" spans="1:13" s="199" customFormat="1" ht="1.5" customHeight="1">
      <c r="A7" s="159"/>
      <c r="B7" s="159"/>
      <c r="C7" s="170"/>
      <c r="D7" s="170"/>
      <c r="E7" s="170"/>
      <c r="F7" s="170"/>
      <c r="G7" s="170"/>
      <c r="H7" s="170"/>
      <c r="I7" s="186"/>
      <c r="J7" s="186"/>
      <c r="K7" s="161"/>
      <c r="L7" s="200"/>
      <c r="M7" s="186"/>
    </row>
    <row r="8" spans="1:13" s="199" customFormat="1" ht="19.5" hidden="1">
      <c r="A8" s="159"/>
      <c r="B8" s="159"/>
      <c r="C8" s="170"/>
      <c r="D8" s="170"/>
      <c r="E8" s="170"/>
      <c r="F8" s="170"/>
      <c r="G8" s="170"/>
      <c r="H8" s="170"/>
      <c r="I8" s="186"/>
      <c r="J8" s="186"/>
      <c r="K8" s="161"/>
      <c r="L8" s="200"/>
      <c r="M8" s="186"/>
    </row>
    <row r="9" spans="1:13" s="199" customFormat="1" ht="35.25" customHeight="1">
      <c r="A9" s="201" t="s">
        <v>209</v>
      </c>
      <c r="B9" s="159"/>
      <c r="C9" s="170"/>
      <c r="D9" s="170"/>
      <c r="E9" s="170"/>
      <c r="F9" s="170"/>
      <c r="G9" s="170"/>
      <c r="H9" s="170"/>
      <c r="I9" s="186"/>
      <c r="J9" s="186"/>
      <c r="K9" s="161"/>
      <c r="L9" s="200"/>
      <c r="M9" s="186"/>
    </row>
    <row r="10" spans="1:13" s="199" customFormat="1" ht="30.75" customHeight="1">
      <c r="A10" s="159" t="s">
        <v>160</v>
      </c>
      <c r="B10" s="159" t="s">
        <v>76</v>
      </c>
      <c r="C10" s="202" t="s">
        <v>129</v>
      </c>
      <c r="D10" s="170"/>
      <c r="E10" s="170"/>
      <c r="F10" s="170"/>
      <c r="G10" s="170"/>
      <c r="H10" s="170"/>
      <c r="I10" s="186"/>
      <c r="J10" s="186"/>
      <c r="K10" s="161"/>
      <c r="L10" s="200"/>
      <c r="M10" s="186"/>
    </row>
    <row r="11" spans="1:13" s="199" customFormat="1" ht="62.25" customHeight="1">
      <c r="A11" s="168"/>
      <c r="B11" s="159"/>
      <c r="C11" s="504" t="s">
        <v>135</v>
      </c>
      <c r="D11" s="514"/>
      <c r="E11" s="514"/>
      <c r="F11" s="514"/>
      <c r="G11" s="514"/>
      <c r="H11" s="514"/>
      <c r="I11" s="514"/>
      <c r="J11" s="514"/>
      <c r="K11" s="514"/>
      <c r="L11" s="514"/>
      <c r="M11" s="514"/>
    </row>
    <row r="12" spans="1:13" s="199" customFormat="1" ht="24.75" customHeight="1">
      <c r="A12" s="159" t="s">
        <v>161</v>
      </c>
      <c r="B12" s="159"/>
      <c r="C12" s="202" t="s">
        <v>198</v>
      </c>
      <c r="D12" s="204"/>
      <c r="E12" s="204"/>
      <c r="F12" s="204"/>
      <c r="G12" s="204"/>
      <c r="H12" s="204"/>
      <c r="I12" s="204"/>
      <c r="J12" s="204"/>
      <c r="K12" s="204"/>
      <c r="L12" s="204"/>
      <c r="M12" s="204"/>
    </row>
    <row r="13" spans="1:13" s="164" customFormat="1" ht="61.5" customHeight="1">
      <c r="A13" s="205"/>
      <c r="B13" s="205"/>
      <c r="C13" s="504" t="s">
        <v>217</v>
      </c>
      <c r="D13" s="504"/>
      <c r="E13" s="504"/>
      <c r="F13" s="504"/>
      <c r="G13" s="504"/>
      <c r="H13" s="504"/>
      <c r="I13" s="504"/>
      <c r="J13" s="504"/>
      <c r="K13" s="504"/>
      <c r="L13" s="504"/>
      <c r="M13" s="504"/>
    </row>
    <row r="14" spans="1:13" s="164" customFormat="1" ht="25.5" customHeight="1">
      <c r="A14" s="205"/>
      <c r="B14" s="205"/>
      <c r="C14" s="504" t="s">
        <v>136</v>
      </c>
      <c r="D14" s="504"/>
      <c r="E14" s="504"/>
      <c r="F14" s="504"/>
      <c r="G14" s="504"/>
      <c r="H14" s="504"/>
      <c r="I14" s="504"/>
      <c r="J14" s="504"/>
      <c r="K14" s="504"/>
      <c r="L14" s="504"/>
      <c r="M14" s="504"/>
    </row>
    <row r="15" spans="1:13" s="164" customFormat="1" ht="25.5" customHeight="1">
      <c r="A15" s="205"/>
      <c r="B15" s="205"/>
      <c r="C15" s="504" t="s">
        <v>341</v>
      </c>
      <c r="D15" s="504"/>
      <c r="E15" s="504"/>
      <c r="F15" s="504"/>
      <c r="G15" s="504"/>
      <c r="H15" s="504"/>
      <c r="I15" s="504"/>
      <c r="J15" s="504"/>
      <c r="K15" s="504"/>
      <c r="L15" s="504"/>
      <c r="M15" s="504"/>
    </row>
    <row r="16" spans="1:13" s="164" customFormat="1" ht="25.5" customHeight="1">
      <c r="A16" s="205"/>
      <c r="B16" s="205"/>
      <c r="C16" s="504" t="s">
        <v>137</v>
      </c>
      <c r="D16" s="504"/>
      <c r="E16" s="504"/>
      <c r="F16" s="504"/>
      <c r="G16" s="504"/>
      <c r="H16" s="504"/>
      <c r="I16" s="504"/>
      <c r="J16" s="504"/>
      <c r="K16" s="504"/>
      <c r="L16" s="504"/>
      <c r="M16" s="504"/>
    </row>
    <row r="17" spans="1:13" s="164" customFormat="1" ht="21.75" customHeight="1">
      <c r="A17" s="205"/>
      <c r="B17" s="205"/>
      <c r="C17" s="515" t="s">
        <v>342</v>
      </c>
      <c r="D17" s="515"/>
      <c r="E17" s="515"/>
      <c r="F17" s="515"/>
      <c r="G17" s="515"/>
      <c r="H17" s="515"/>
      <c r="I17" s="515"/>
      <c r="J17" s="515"/>
      <c r="K17" s="515"/>
      <c r="L17" s="515"/>
      <c r="M17" s="515"/>
    </row>
    <row r="18" spans="1:13" s="164" customFormat="1" ht="124.5" customHeight="1">
      <c r="A18" s="205"/>
      <c r="B18" s="205"/>
      <c r="C18" s="504" t="s">
        <v>227</v>
      </c>
      <c r="D18" s="504"/>
      <c r="E18" s="504"/>
      <c r="F18" s="504"/>
      <c r="G18" s="504"/>
      <c r="H18" s="504"/>
      <c r="I18" s="504"/>
      <c r="J18" s="504"/>
      <c r="K18" s="504"/>
      <c r="L18" s="504"/>
      <c r="M18" s="504"/>
    </row>
    <row r="19" spans="1:13" s="164" customFormat="1" ht="83.25" customHeight="1">
      <c r="A19" s="205"/>
      <c r="B19" s="205"/>
      <c r="C19" s="504" t="s">
        <v>226</v>
      </c>
      <c r="D19" s="504"/>
      <c r="E19" s="504"/>
      <c r="F19" s="504"/>
      <c r="G19" s="504"/>
      <c r="H19" s="504"/>
      <c r="I19" s="504"/>
      <c r="J19" s="504"/>
      <c r="K19" s="504"/>
      <c r="L19" s="504"/>
      <c r="M19" s="504"/>
    </row>
    <row r="20" spans="1:13" s="164" customFormat="1" ht="9" customHeight="1" hidden="1">
      <c r="A20" s="205"/>
      <c r="B20" s="205"/>
      <c r="C20" s="203"/>
      <c r="D20" s="203"/>
      <c r="E20" s="203"/>
      <c r="F20" s="203"/>
      <c r="G20" s="203"/>
      <c r="H20" s="203"/>
      <c r="I20" s="203"/>
      <c r="J20" s="203"/>
      <c r="K20" s="203"/>
      <c r="L20" s="203"/>
      <c r="M20" s="395"/>
    </row>
    <row r="21" spans="1:13" s="164" customFormat="1" ht="39" customHeight="1">
      <c r="A21" s="205"/>
      <c r="B21" s="205"/>
      <c r="C21" s="517" t="s">
        <v>30</v>
      </c>
      <c r="D21" s="517"/>
      <c r="E21" s="203"/>
      <c r="F21" s="203"/>
      <c r="G21" s="203"/>
      <c r="H21" s="203"/>
      <c r="I21" s="203"/>
      <c r="J21" s="203"/>
      <c r="K21" s="418" t="s">
        <v>138</v>
      </c>
      <c r="L21" s="418" t="s">
        <v>139</v>
      </c>
      <c r="M21" s="419" t="s">
        <v>140</v>
      </c>
    </row>
    <row r="22" spans="1:13" s="164" customFormat="1" ht="24.75" customHeight="1">
      <c r="A22" s="205"/>
      <c r="B22" s="205"/>
      <c r="C22" s="206" t="s">
        <v>141</v>
      </c>
      <c r="D22" s="203"/>
      <c r="E22" s="203"/>
      <c r="F22" s="203"/>
      <c r="G22" s="203"/>
      <c r="H22" s="203"/>
      <c r="I22" s="203"/>
      <c r="J22" s="203"/>
      <c r="K22" s="413">
        <v>49601</v>
      </c>
      <c r="L22" s="413">
        <v>-12743</v>
      </c>
      <c r="M22" s="413">
        <f>SUM(K22:L22)</f>
        <v>36858</v>
      </c>
    </row>
    <row r="23" spans="1:13" s="164" customFormat="1" ht="21" customHeight="1" thickBot="1">
      <c r="A23" s="205"/>
      <c r="B23" s="205"/>
      <c r="C23" s="206" t="s">
        <v>142</v>
      </c>
      <c r="D23" s="203"/>
      <c r="E23" s="203"/>
      <c r="F23" s="203"/>
      <c r="G23" s="203"/>
      <c r="H23" s="203"/>
      <c r="I23" s="203"/>
      <c r="J23" s="203"/>
      <c r="K23" s="414">
        <v>0</v>
      </c>
      <c r="L23" s="414">
        <v>12743</v>
      </c>
      <c r="M23" s="414">
        <f>L23</f>
        <v>12743</v>
      </c>
    </row>
    <row r="24" spans="1:13" s="164" customFormat="1" ht="3" customHeight="1">
      <c r="A24" s="205"/>
      <c r="B24" s="205"/>
      <c r="C24" s="203"/>
      <c r="D24" s="204"/>
      <c r="E24" s="204"/>
      <c r="F24" s="204"/>
      <c r="G24" s="204"/>
      <c r="H24" s="204"/>
      <c r="I24" s="204"/>
      <c r="J24" s="204"/>
      <c r="K24" s="413"/>
      <c r="L24" s="413"/>
      <c r="M24" s="413"/>
    </row>
    <row r="25" spans="1:2" s="164" customFormat="1" ht="22.5" customHeight="1">
      <c r="A25" s="209"/>
      <c r="B25" s="159"/>
    </row>
    <row r="26" spans="1:13" s="164" customFormat="1" ht="26.25" customHeight="1">
      <c r="A26" s="159" t="s">
        <v>260</v>
      </c>
      <c r="B26" s="159" t="s">
        <v>90</v>
      </c>
      <c r="C26" s="210" t="s">
        <v>159</v>
      </c>
      <c r="D26" s="161"/>
      <c r="E26" s="161"/>
      <c r="F26" s="161"/>
      <c r="G26" s="161"/>
      <c r="H26" s="161"/>
      <c r="I26" s="162"/>
      <c r="J26" s="162"/>
      <c r="K26" s="172"/>
      <c r="L26" s="172"/>
      <c r="M26" s="162"/>
    </row>
    <row r="27" spans="1:13" s="164" customFormat="1" ht="24" customHeight="1">
      <c r="A27" s="159"/>
      <c r="B27" s="159"/>
      <c r="C27" s="516" t="s">
        <v>245</v>
      </c>
      <c r="D27" s="516"/>
      <c r="E27" s="516"/>
      <c r="F27" s="516"/>
      <c r="G27" s="516"/>
      <c r="H27" s="516"/>
      <c r="I27" s="516"/>
      <c r="J27" s="516"/>
      <c r="K27" s="516"/>
      <c r="L27" s="516"/>
      <c r="M27" s="516"/>
    </row>
    <row r="28" spans="1:13" s="212" customFormat="1" ht="28.5" customHeight="1">
      <c r="A28" s="159" t="s">
        <v>162</v>
      </c>
      <c r="B28" s="211" t="s">
        <v>77</v>
      </c>
      <c r="C28" s="210" t="s">
        <v>163</v>
      </c>
      <c r="D28" s="210"/>
      <c r="E28" s="210"/>
      <c r="F28" s="210"/>
      <c r="G28" s="210"/>
      <c r="H28" s="210"/>
      <c r="I28" s="210"/>
      <c r="J28" s="210"/>
      <c r="K28" s="210"/>
      <c r="L28" s="210"/>
      <c r="M28" s="210"/>
    </row>
    <row r="29" spans="1:13" s="212" customFormat="1" ht="22.5" customHeight="1">
      <c r="A29" s="213" t="s">
        <v>52</v>
      </c>
      <c r="B29" s="211"/>
      <c r="C29" s="504" t="s">
        <v>332</v>
      </c>
      <c r="D29" s="514"/>
      <c r="E29" s="514"/>
      <c r="F29" s="514"/>
      <c r="G29" s="514"/>
      <c r="H29" s="514"/>
      <c r="I29" s="514"/>
      <c r="J29" s="514"/>
      <c r="K29" s="514"/>
      <c r="L29" s="514"/>
      <c r="M29" s="514"/>
    </row>
    <row r="30" spans="1:13" s="212" customFormat="1" ht="26.25" customHeight="1">
      <c r="A30" s="213" t="s">
        <v>98</v>
      </c>
      <c r="B30" s="211"/>
      <c r="C30" s="504" t="s">
        <v>246</v>
      </c>
      <c r="D30" s="514"/>
      <c r="E30" s="514"/>
      <c r="F30" s="514"/>
      <c r="G30" s="514"/>
      <c r="H30" s="514"/>
      <c r="I30" s="514"/>
      <c r="J30" s="514"/>
      <c r="K30" s="514"/>
      <c r="L30" s="514"/>
      <c r="M30" s="514"/>
    </row>
    <row r="31" spans="1:13" s="212" customFormat="1" ht="23.25" customHeight="1">
      <c r="A31" s="213"/>
      <c r="B31" s="211"/>
      <c r="C31" s="477" t="s">
        <v>304</v>
      </c>
      <c r="D31" s="478"/>
      <c r="E31" s="478"/>
      <c r="F31" s="478"/>
      <c r="G31" s="478"/>
      <c r="H31" s="478"/>
      <c r="I31" s="478"/>
      <c r="J31" s="204"/>
      <c r="K31" s="413"/>
      <c r="L31" s="413"/>
      <c r="M31" s="413"/>
    </row>
    <row r="32" spans="1:13" s="212" customFormat="1" ht="21.75" customHeight="1">
      <c r="A32" s="213"/>
      <c r="B32" s="211"/>
      <c r="C32" s="536" t="s">
        <v>333</v>
      </c>
      <c r="D32" s="505"/>
      <c r="E32" s="505"/>
      <c r="F32" s="505"/>
      <c r="G32" s="505"/>
      <c r="H32" s="505"/>
      <c r="I32" s="505"/>
      <c r="J32" s="505"/>
      <c r="K32" s="505"/>
      <c r="L32" s="505"/>
      <c r="M32" s="505"/>
    </row>
    <row r="33" spans="1:13" s="212" customFormat="1" ht="27.75" customHeight="1">
      <c r="A33" s="213"/>
      <c r="B33" s="211"/>
      <c r="C33" s="504" t="s">
        <v>334</v>
      </c>
      <c r="D33" s="505"/>
      <c r="E33" s="505"/>
      <c r="F33" s="505"/>
      <c r="G33" s="505"/>
      <c r="H33" s="459"/>
      <c r="I33" s="459"/>
      <c r="J33" s="459"/>
      <c r="K33" s="459"/>
      <c r="L33" s="459"/>
      <c r="M33" s="459"/>
    </row>
    <row r="34" spans="1:13" s="212" customFormat="1" ht="27.75" customHeight="1">
      <c r="A34" s="213" t="s">
        <v>338</v>
      </c>
      <c r="B34" s="211"/>
      <c r="C34" s="545" t="s">
        <v>339</v>
      </c>
      <c r="D34" s="546"/>
      <c r="E34" s="546"/>
      <c r="F34" s="546"/>
      <c r="G34" s="546"/>
      <c r="H34" s="546"/>
      <c r="I34" s="546"/>
      <c r="J34" s="459"/>
      <c r="K34" s="459"/>
      <c r="L34" s="459"/>
      <c r="M34" s="459"/>
    </row>
    <row r="35" spans="1:13" s="212" customFormat="1" ht="14.25" customHeight="1">
      <c r="A35" s="213"/>
      <c r="B35" s="211"/>
      <c r="C35" s="504"/>
      <c r="D35" s="505"/>
      <c r="E35" s="505"/>
      <c r="F35" s="505"/>
      <c r="G35" s="505"/>
      <c r="H35" s="204"/>
      <c r="I35" s="204"/>
      <c r="J35" s="204"/>
      <c r="K35" s="413"/>
      <c r="L35" s="413"/>
      <c r="M35" s="413"/>
    </row>
    <row r="36" spans="1:13" s="164" customFormat="1" ht="30.75" customHeight="1">
      <c r="A36" s="209"/>
      <c r="B36" s="159"/>
      <c r="C36" s="520" t="s">
        <v>197</v>
      </c>
      <c r="D36" s="514"/>
      <c r="E36" s="514"/>
      <c r="F36" s="514"/>
      <c r="G36" s="514"/>
      <c r="H36" s="514"/>
      <c r="I36" s="514"/>
      <c r="J36" s="514"/>
      <c r="K36" s="514"/>
      <c r="L36" s="514"/>
      <c r="M36" s="514"/>
    </row>
    <row r="37" spans="1:13" s="164" customFormat="1" ht="21" customHeight="1">
      <c r="A37" s="159" t="s">
        <v>261</v>
      </c>
      <c r="B37" s="211" t="s">
        <v>77</v>
      </c>
      <c r="C37" s="210" t="s">
        <v>1</v>
      </c>
      <c r="D37" s="210"/>
      <c r="E37" s="210"/>
      <c r="F37" s="210"/>
      <c r="G37" s="210"/>
      <c r="H37" s="210"/>
      <c r="I37" s="210"/>
      <c r="J37" s="210"/>
      <c r="K37" s="210"/>
      <c r="L37" s="210"/>
      <c r="M37" s="210"/>
    </row>
    <row r="38" spans="1:13" s="164" customFormat="1" ht="36.75" customHeight="1">
      <c r="A38" s="159"/>
      <c r="B38" s="159"/>
      <c r="C38" s="520" t="s">
        <v>26</v>
      </c>
      <c r="D38" s="514"/>
      <c r="E38" s="514"/>
      <c r="F38" s="514"/>
      <c r="G38" s="514"/>
      <c r="H38" s="514"/>
      <c r="I38" s="514"/>
      <c r="J38" s="514"/>
      <c r="K38" s="514"/>
      <c r="L38" s="514"/>
      <c r="M38" s="514"/>
    </row>
    <row r="39" spans="1:13" s="164" customFormat="1" ht="22.5" customHeight="1">
      <c r="A39" s="159" t="s">
        <v>2</v>
      </c>
      <c r="B39" s="159"/>
      <c r="C39" s="210" t="s">
        <v>5</v>
      </c>
      <c r="D39" s="161"/>
      <c r="E39" s="161"/>
      <c r="F39" s="161"/>
      <c r="G39" s="161"/>
      <c r="H39" s="161"/>
      <c r="I39" s="162"/>
      <c r="J39" s="162"/>
      <c r="K39" s="172"/>
      <c r="L39" s="172"/>
      <c r="M39" s="162"/>
    </row>
    <row r="40" spans="1:13" s="164" customFormat="1" ht="27.75" customHeight="1">
      <c r="A40" s="213"/>
      <c r="B40" s="159"/>
      <c r="C40" s="516" t="s">
        <v>248</v>
      </c>
      <c r="D40" s="514"/>
      <c r="E40" s="514"/>
      <c r="F40" s="514"/>
      <c r="G40" s="514"/>
      <c r="H40" s="514"/>
      <c r="I40" s="514"/>
      <c r="J40" s="514"/>
      <c r="K40" s="514"/>
      <c r="L40" s="514"/>
      <c r="M40" s="514"/>
    </row>
    <row r="41" spans="1:13" ht="27" customHeight="1">
      <c r="A41" s="184" t="s">
        <v>4</v>
      </c>
      <c r="B41" s="184" t="s">
        <v>89</v>
      </c>
      <c r="C41" s="214" t="s">
        <v>7</v>
      </c>
      <c r="D41" s="215"/>
      <c r="E41" s="215"/>
      <c r="F41" s="215"/>
      <c r="G41" s="215"/>
      <c r="H41" s="215"/>
      <c r="I41" s="162"/>
      <c r="J41" s="162"/>
      <c r="K41" s="172"/>
      <c r="L41" s="216"/>
      <c r="M41" s="162"/>
    </row>
    <row r="42" spans="1:13" s="158" customFormat="1" ht="23.25" customHeight="1">
      <c r="A42" s="217"/>
      <c r="B42" s="217"/>
      <c r="C42" s="539" t="s">
        <v>111</v>
      </c>
      <c r="D42" s="540"/>
      <c r="E42" s="540"/>
      <c r="F42" s="540"/>
      <c r="G42" s="540"/>
      <c r="H42" s="540"/>
      <c r="I42" s="540"/>
      <c r="J42" s="540"/>
      <c r="K42" s="540"/>
      <c r="L42" s="540"/>
      <c r="M42" s="540"/>
    </row>
    <row r="43" spans="3:13" ht="105.75" customHeight="1" thickBot="1">
      <c r="C43" s="218"/>
      <c r="D43" s="219"/>
      <c r="E43" s="433"/>
      <c r="F43" s="434"/>
      <c r="G43" s="122" t="s">
        <v>106</v>
      </c>
      <c r="H43" s="435" t="s">
        <v>249</v>
      </c>
      <c r="I43" s="436" t="s">
        <v>250</v>
      </c>
      <c r="J43" s="435" t="s">
        <v>251</v>
      </c>
      <c r="K43" s="436" t="s">
        <v>252</v>
      </c>
      <c r="L43" s="220" t="s">
        <v>121</v>
      </c>
      <c r="M43" s="220" t="s">
        <v>62</v>
      </c>
    </row>
    <row r="44" spans="3:13" ht="21" customHeight="1">
      <c r="C44" s="221" t="s">
        <v>194</v>
      </c>
      <c r="D44" s="219"/>
      <c r="E44" s="215"/>
      <c r="F44" s="215"/>
      <c r="G44" s="222" t="s">
        <v>30</v>
      </c>
      <c r="H44" s="222" t="s">
        <v>30</v>
      </c>
      <c r="I44" s="222" t="s">
        <v>30</v>
      </c>
      <c r="J44" s="222" t="s">
        <v>30</v>
      </c>
      <c r="K44" s="222" t="s">
        <v>30</v>
      </c>
      <c r="L44" s="222" t="s">
        <v>30</v>
      </c>
      <c r="M44" s="222" t="s">
        <v>30</v>
      </c>
    </row>
    <row r="45" spans="3:13" ht="0.75" customHeight="1">
      <c r="C45" s="221"/>
      <c r="D45" s="219"/>
      <c r="E45" s="430"/>
      <c r="F45" s="431"/>
      <c r="G45" s="224"/>
      <c r="H45" s="223"/>
      <c r="I45" s="224"/>
      <c r="J45" s="224"/>
      <c r="K45" s="224"/>
      <c r="L45" s="224"/>
      <c r="M45" s="224"/>
    </row>
    <row r="46" spans="3:13" ht="20.25" customHeight="1">
      <c r="C46" s="225" t="s">
        <v>55</v>
      </c>
      <c r="D46" s="219"/>
      <c r="E46" s="218"/>
      <c r="F46" s="218"/>
      <c r="G46" s="218"/>
      <c r="H46" s="218"/>
      <c r="I46" s="218"/>
      <c r="J46" s="218"/>
      <c r="K46" s="218"/>
      <c r="L46" s="218"/>
      <c r="M46" s="218"/>
    </row>
    <row r="47" spans="3:13" ht="22.5" customHeight="1">
      <c r="C47" s="218" t="s">
        <v>107</v>
      </c>
      <c r="D47" s="219"/>
      <c r="E47" s="218"/>
      <c r="F47" s="218"/>
      <c r="G47" s="218">
        <v>7102</v>
      </c>
      <c r="H47" s="218">
        <v>44448</v>
      </c>
      <c r="I47" s="218">
        <v>1565</v>
      </c>
      <c r="J47" s="218">
        <v>18019</v>
      </c>
      <c r="K47" s="218">
        <v>390</v>
      </c>
      <c r="L47" s="218">
        <v>-71</v>
      </c>
      <c r="M47" s="218">
        <f>SUM(G47:L47)</f>
        <v>71453</v>
      </c>
    </row>
    <row r="48" spans="3:13" ht="21.75" customHeight="1">
      <c r="C48" s="226" t="s">
        <v>108</v>
      </c>
      <c r="D48" s="219"/>
      <c r="E48" s="218"/>
      <c r="F48" s="218"/>
      <c r="G48" s="218"/>
      <c r="H48" s="218"/>
      <c r="I48" s="218"/>
      <c r="J48" s="218"/>
      <c r="K48" s="218">
        <v>-71</v>
      </c>
      <c r="L48" s="218">
        <v>71</v>
      </c>
      <c r="M48" s="218">
        <f>SUM(G48:L48)</f>
        <v>0</v>
      </c>
    </row>
    <row r="49" spans="1:13" s="219" customFormat="1" ht="22.5" customHeight="1" thickBot="1">
      <c r="A49" s="230"/>
      <c r="B49" s="230"/>
      <c r="C49" s="218" t="s">
        <v>109</v>
      </c>
      <c r="E49" s="235"/>
      <c r="F49" s="235"/>
      <c r="G49" s="227">
        <f>SUM(G47:G48)</f>
        <v>7102</v>
      </c>
      <c r="H49" s="227">
        <f aca="true" t="shared" si="0" ref="H49:M49">SUM(H47:H48)</f>
        <v>44448</v>
      </c>
      <c r="I49" s="227">
        <f t="shared" si="0"/>
        <v>1565</v>
      </c>
      <c r="J49" s="227">
        <f t="shared" si="0"/>
        <v>18019</v>
      </c>
      <c r="K49" s="227">
        <f t="shared" si="0"/>
        <v>319</v>
      </c>
      <c r="L49" s="227">
        <f t="shared" si="0"/>
        <v>0</v>
      </c>
      <c r="M49" s="227">
        <f t="shared" si="0"/>
        <v>71453</v>
      </c>
    </row>
    <row r="50" spans="3:13" ht="4.5" customHeight="1">
      <c r="C50" s="218"/>
      <c r="D50" s="219"/>
      <c r="E50" s="218"/>
      <c r="F50" s="218"/>
      <c r="G50" s="218"/>
      <c r="H50" s="218"/>
      <c r="I50" s="218"/>
      <c r="J50" s="218"/>
      <c r="K50" s="218"/>
      <c r="L50" s="218"/>
      <c r="M50" s="218"/>
    </row>
    <row r="51" spans="3:13" ht="19.5" customHeight="1">
      <c r="C51" s="225" t="s">
        <v>110</v>
      </c>
      <c r="D51" s="219"/>
      <c r="E51" s="218"/>
      <c r="F51" s="218"/>
      <c r="G51" s="218"/>
      <c r="H51" s="218"/>
      <c r="I51" s="218"/>
      <c r="J51" s="218"/>
      <c r="K51" s="218"/>
      <c r="L51" s="218"/>
      <c r="M51" s="218"/>
    </row>
    <row r="52" spans="3:13" ht="17.25" customHeight="1">
      <c r="C52" s="513" t="s">
        <v>115</v>
      </c>
      <c r="D52" s="511"/>
      <c r="E52" s="218"/>
      <c r="F52" s="218"/>
      <c r="G52" s="229"/>
      <c r="H52" s="229"/>
      <c r="I52" s="229"/>
      <c r="J52" s="229"/>
      <c r="K52" s="229"/>
      <c r="L52" s="229"/>
      <c r="M52" s="229"/>
    </row>
    <row r="53" spans="3:13" ht="18.75" customHeight="1">
      <c r="C53" s="510" t="s">
        <v>126</v>
      </c>
      <c r="D53" s="511"/>
      <c r="E53" s="218"/>
      <c r="F53" s="218"/>
      <c r="G53" s="218">
        <v>901</v>
      </c>
      <c r="H53" s="218">
        <v>193231</v>
      </c>
      <c r="I53" s="218">
        <v>796</v>
      </c>
      <c r="J53" s="218">
        <f>1113-950</f>
        <v>163</v>
      </c>
      <c r="K53" s="218">
        <f>202757-753</f>
        <v>202004</v>
      </c>
      <c r="L53" s="218">
        <v>-71</v>
      </c>
      <c r="M53" s="218">
        <f>SUM(G53:L53)</f>
        <v>397024</v>
      </c>
    </row>
    <row r="54" spans="3:13" ht="19.5" customHeight="1">
      <c r="C54" s="218" t="s">
        <v>114</v>
      </c>
      <c r="D54" s="218"/>
      <c r="E54" s="218"/>
      <c r="F54" s="218"/>
      <c r="G54" s="218">
        <v>-49</v>
      </c>
      <c r="H54" s="218">
        <v>-551</v>
      </c>
      <c r="I54" s="218">
        <v>-71</v>
      </c>
      <c r="J54" s="218">
        <v>-110</v>
      </c>
      <c r="K54" s="218">
        <v>0</v>
      </c>
      <c r="L54" s="218">
        <v>71</v>
      </c>
      <c r="M54" s="218">
        <f>SUM(G54:L54)</f>
        <v>-710</v>
      </c>
    </row>
    <row r="55" spans="3:13" ht="18.75" customHeight="1">
      <c r="C55" s="218" t="s">
        <v>83</v>
      </c>
      <c r="D55" s="218"/>
      <c r="E55" s="218"/>
      <c r="F55" s="218"/>
      <c r="G55" s="218">
        <v>45</v>
      </c>
      <c r="H55" s="218">
        <v>438</v>
      </c>
      <c r="I55" s="218">
        <v>18</v>
      </c>
      <c r="J55" s="218">
        <v>71</v>
      </c>
      <c r="K55" s="218">
        <v>318</v>
      </c>
      <c r="L55" s="218"/>
      <c r="M55" s="218">
        <f>SUM(G55:L55)</f>
        <v>890</v>
      </c>
    </row>
    <row r="56" spans="3:13" ht="21" customHeight="1">
      <c r="C56" s="218" t="s">
        <v>156</v>
      </c>
      <c r="D56" s="218"/>
      <c r="E56" s="218"/>
      <c r="F56" s="218"/>
      <c r="G56" s="218">
        <v>0</v>
      </c>
      <c r="H56" s="218">
        <v>0</v>
      </c>
      <c r="I56" s="218">
        <v>0</v>
      </c>
      <c r="J56" s="218">
        <v>950</v>
      </c>
      <c r="K56" s="218">
        <v>1</v>
      </c>
      <c r="L56" s="218">
        <v>0</v>
      </c>
      <c r="M56" s="218">
        <f>SUM(G56:L56)</f>
        <v>951</v>
      </c>
    </row>
    <row r="57" spans="3:13" ht="19.5" customHeight="1">
      <c r="C57" s="218" t="s">
        <v>116</v>
      </c>
      <c r="D57" s="218"/>
      <c r="E57" s="218"/>
      <c r="F57" s="218"/>
      <c r="G57" s="218"/>
      <c r="H57" s="218"/>
      <c r="I57" s="218"/>
      <c r="J57" s="218"/>
      <c r="K57" s="218"/>
      <c r="L57" s="218"/>
      <c r="M57" s="218"/>
    </row>
    <row r="58" spans="1:13" s="219" customFormat="1" ht="18.75" customHeight="1">
      <c r="A58" s="230"/>
      <c r="B58" s="230"/>
      <c r="C58" s="512" t="s">
        <v>127</v>
      </c>
      <c r="D58" s="512"/>
      <c r="E58" s="218"/>
      <c r="F58" s="218"/>
      <c r="G58" s="218"/>
      <c r="H58" s="218"/>
      <c r="I58" s="218"/>
      <c r="J58" s="218"/>
      <c r="K58" s="218"/>
      <c r="L58" s="218"/>
      <c r="M58" s="218">
        <v>40048</v>
      </c>
    </row>
    <row r="59" spans="3:13" ht="5.25" customHeight="1">
      <c r="C59" s="509" t="s">
        <v>155</v>
      </c>
      <c r="D59" s="509"/>
      <c r="E59" s="218"/>
      <c r="F59" s="218"/>
      <c r="G59" s="518">
        <f aca="true" t="shared" si="1" ref="G59:M59">SUM(G52:G58)</f>
        <v>897</v>
      </c>
      <c r="H59" s="518">
        <f t="shared" si="1"/>
        <v>193118</v>
      </c>
      <c r="I59" s="518">
        <f t="shared" si="1"/>
        <v>743</v>
      </c>
      <c r="J59" s="518">
        <f t="shared" si="1"/>
        <v>1074</v>
      </c>
      <c r="K59" s="518">
        <f t="shared" si="1"/>
        <v>202323</v>
      </c>
      <c r="L59" s="518">
        <f t="shared" si="1"/>
        <v>0</v>
      </c>
      <c r="M59" s="518">
        <f t="shared" si="1"/>
        <v>438203</v>
      </c>
    </row>
    <row r="60" spans="3:13" ht="19.5" customHeight="1">
      <c r="C60" s="509"/>
      <c r="D60" s="509"/>
      <c r="E60" s="218"/>
      <c r="F60" s="218"/>
      <c r="G60" s="519"/>
      <c r="H60" s="519"/>
      <c r="I60" s="519"/>
      <c r="J60" s="519"/>
      <c r="K60" s="519"/>
      <c r="L60" s="519"/>
      <c r="M60" s="521"/>
    </row>
    <row r="61" spans="4:13" ht="22.5" customHeight="1">
      <c r="D61" s="396"/>
      <c r="E61" s="397"/>
      <c r="F61" s="397"/>
      <c r="G61" s="397"/>
      <c r="H61" s="397"/>
      <c r="I61" s="397"/>
      <c r="J61" s="397"/>
      <c r="K61" s="397"/>
      <c r="L61" s="397"/>
      <c r="M61" s="326"/>
    </row>
    <row r="62" spans="1:13" s="158" customFormat="1" ht="25.5" customHeight="1">
      <c r="A62" s="217"/>
      <c r="B62" s="217"/>
      <c r="C62" s="226" t="s">
        <v>31</v>
      </c>
      <c r="D62" s="226"/>
      <c r="E62" s="231"/>
      <c r="F62" s="226"/>
      <c r="G62" s="231"/>
      <c r="H62" s="231"/>
      <c r="I62" s="231"/>
      <c r="J62" s="231"/>
      <c r="K62" s="231"/>
      <c r="L62" s="231"/>
      <c r="M62" s="232">
        <v>-450</v>
      </c>
    </row>
    <row r="63" spans="3:13" ht="24.75" customHeight="1" thickBot="1">
      <c r="C63" s="225" t="s">
        <v>218</v>
      </c>
      <c r="D63" s="225"/>
      <c r="E63" s="225"/>
      <c r="F63" s="225"/>
      <c r="G63" s="225"/>
      <c r="H63" s="225"/>
      <c r="I63" s="225"/>
      <c r="J63" s="225"/>
      <c r="K63" s="225"/>
      <c r="L63" s="225"/>
      <c r="M63" s="227">
        <f>SUM(M59:M62)</f>
        <v>437753</v>
      </c>
    </row>
    <row r="64" spans="1:13" s="158" customFormat="1" ht="11.25" customHeight="1">
      <c r="A64" s="217"/>
      <c r="B64" s="217"/>
      <c r="C64" s="233"/>
      <c r="D64" s="233"/>
      <c r="E64" s="234"/>
      <c r="F64" s="234"/>
      <c r="G64" s="234"/>
      <c r="H64" s="234"/>
      <c r="I64" s="234"/>
      <c r="J64" s="234"/>
      <c r="K64" s="234"/>
      <c r="L64" s="234"/>
      <c r="M64" s="233"/>
    </row>
    <row r="65" spans="3:13" ht="18.75" customHeight="1" hidden="1">
      <c r="C65" s="233"/>
      <c r="D65" s="235"/>
      <c r="E65" s="236"/>
      <c r="F65" s="236"/>
      <c r="G65" s="236"/>
      <c r="H65" s="236"/>
      <c r="I65" s="236"/>
      <c r="J65" s="236"/>
      <c r="K65" s="236"/>
      <c r="L65" s="236"/>
      <c r="M65" s="235"/>
    </row>
    <row r="66" spans="3:13" ht="4.5" customHeight="1" hidden="1">
      <c r="C66" s="237"/>
      <c r="D66" s="218"/>
      <c r="E66" s="218"/>
      <c r="F66" s="218"/>
      <c r="G66" s="218"/>
      <c r="H66" s="218"/>
      <c r="I66" s="218"/>
      <c r="J66" s="218"/>
      <c r="K66" s="218"/>
      <c r="L66" s="218"/>
      <c r="M66" s="235"/>
    </row>
    <row r="67" spans="3:13" ht="15" customHeight="1" hidden="1">
      <c r="C67" s="237"/>
      <c r="D67" s="218"/>
      <c r="E67" s="218"/>
      <c r="F67" s="218"/>
      <c r="G67" s="218"/>
      <c r="H67" s="218"/>
      <c r="I67" s="218"/>
      <c r="J67" s="218"/>
      <c r="K67" s="218"/>
      <c r="L67" s="218"/>
      <c r="M67" s="235"/>
    </row>
    <row r="68" spans="1:13" ht="27.75" customHeight="1" hidden="1">
      <c r="A68" s="184" t="s">
        <v>4</v>
      </c>
      <c r="B68" s="184" t="s">
        <v>89</v>
      </c>
      <c r="C68" s="214" t="s">
        <v>8</v>
      </c>
      <c r="D68" s="215"/>
      <c r="E68" s="215"/>
      <c r="F68" s="215"/>
      <c r="G68" s="215"/>
      <c r="H68" s="215"/>
      <c r="I68" s="162"/>
      <c r="J68" s="162"/>
      <c r="K68" s="172"/>
      <c r="L68" s="216"/>
      <c r="M68" s="162"/>
    </row>
    <row r="69" spans="3:13" ht="93.75" customHeight="1" thickBot="1">
      <c r="C69" s="218"/>
      <c r="D69" s="219"/>
      <c r="E69" s="218"/>
      <c r="F69" s="218"/>
      <c r="G69" s="122" t="s">
        <v>106</v>
      </c>
      <c r="H69" s="435" t="s">
        <v>249</v>
      </c>
      <c r="I69" s="436" t="s">
        <v>250</v>
      </c>
      <c r="J69" s="435" t="s">
        <v>251</v>
      </c>
      <c r="K69" s="436" t="s">
        <v>252</v>
      </c>
      <c r="L69" s="220" t="s">
        <v>121</v>
      </c>
      <c r="M69" s="220" t="s">
        <v>62</v>
      </c>
    </row>
    <row r="70" spans="3:13" ht="24" customHeight="1">
      <c r="C70" s="218"/>
      <c r="D70" s="219"/>
      <c r="E70" s="432"/>
      <c r="F70" s="432"/>
      <c r="G70" s="222" t="s">
        <v>91</v>
      </c>
      <c r="H70" s="222" t="s">
        <v>91</v>
      </c>
      <c r="I70" s="222" t="s">
        <v>91</v>
      </c>
      <c r="J70" s="222"/>
      <c r="K70" s="222" t="s">
        <v>91</v>
      </c>
      <c r="L70" s="222" t="s">
        <v>91</v>
      </c>
      <c r="M70" s="238" t="s">
        <v>91</v>
      </c>
    </row>
    <row r="71" spans="3:13" ht="19.5" customHeight="1">
      <c r="C71" s="221" t="s">
        <v>178</v>
      </c>
      <c r="D71" s="219"/>
      <c r="E71" s="223"/>
      <c r="F71" s="223"/>
      <c r="G71" s="224"/>
      <c r="H71" s="224"/>
      <c r="I71" s="224"/>
      <c r="J71" s="224"/>
      <c r="K71" s="224"/>
      <c r="L71" s="224"/>
      <c r="M71" s="224"/>
    </row>
    <row r="72" spans="3:13" ht="2.25" customHeight="1">
      <c r="C72" s="221"/>
      <c r="D72" s="219"/>
      <c r="E72" s="223"/>
      <c r="F72" s="223"/>
      <c r="G72" s="224"/>
      <c r="H72" s="224"/>
      <c r="I72" s="224"/>
      <c r="J72" s="224"/>
      <c r="K72" s="224"/>
      <c r="L72" s="224"/>
      <c r="M72" s="224"/>
    </row>
    <row r="73" spans="3:13" ht="16.5" customHeight="1">
      <c r="C73" s="225" t="s">
        <v>55</v>
      </c>
      <c r="D73" s="219"/>
      <c r="E73" s="218"/>
      <c r="F73" s="218"/>
      <c r="G73" s="218"/>
      <c r="H73" s="218"/>
      <c r="I73" s="218"/>
      <c r="J73" s="218"/>
      <c r="K73" s="218"/>
      <c r="L73" s="218"/>
      <c r="M73" s="218"/>
    </row>
    <row r="74" spans="3:13" ht="21" customHeight="1">
      <c r="C74" s="218" t="s">
        <v>107</v>
      </c>
      <c r="D74" s="219"/>
      <c r="E74" s="218"/>
      <c r="F74" s="218"/>
      <c r="G74" s="218">
        <v>19773</v>
      </c>
      <c r="H74" s="218">
        <v>14325</v>
      </c>
      <c r="I74" s="218">
        <v>3649</v>
      </c>
      <c r="J74" s="218">
        <v>14647</v>
      </c>
      <c r="K74" s="218">
        <v>268</v>
      </c>
      <c r="L74" s="218">
        <v>-268</v>
      </c>
      <c r="M74" s="218">
        <f>SUM(G74:L74)</f>
        <v>52394</v>
      </c>
    </row>
    <row r="75" spans="3:13" ht="24.75" customHeight="1">
      <c r="C75" s="226" t="s">
        <v>108</v>
      </c>
      <c r="D75" s="219"/>
      <c r="E75" s="218"/>
      <c r="F75" s="218"/>
      <c r="G75" s="218"/>
      <c r="H75" s="218"/>
      <c r="I75" s="218"/>
      <c r="J75" s="218"/>
      <c r="K75" s="218">
        <v>-268</v>
      </c>
      <c r="L75" s="218">
        <v>268</v>
      </c>
      <c r="M75" s="218">
        <f>SUM(G75:L75)</f>
        <v>0</v>
      </c>
    </row>
    <row r="76" spans="3:13" ht="24" customHeight="1" thickBot="1">
      <c r="C76" s="218" t="s">
        <v>109</v>
      </c>
      <c r="D76" s="219"/>
      <c r="E76" s="235"/>
      <c r="F76" s="235"/>
      <c r="G76" s="227">
        <f>SUM(G74:G75)</f>
        <v>19773</v>
      </c>
      <c r="H76" s="227">
        <f aca="true" t="shared" si="2" ref="H76:M76">SUM(H74:H75)</f>
        <v>14325</v>
      </c>
      <c r="I76" s="227">
        <f t="shared" si="2"/>
        <v>3649</v>
      </c>
      <c r="J76" s="227">
        <f t="shared" si="2"/>
        <v>14647</v>
      </c>
      <c r="K76" s="227">
        <f t="shared" si="2"/>
        <v>0</v>
      </c>
      <c r="L76" s="227">
        <f t="shared" si="2"/>
        <v>0</v>
      </c>
      <c r="M76" s="227">
        <f t="shared" si="2"/>
        <v>52394</v>
      </c>
    </row>
    <row r="77" spans="3:13" ht="9" customHeight="1">
      <c r="C77" s="218"/>
      <c r="D77" s="219"/>
      <c r="E77" s="218"/>
      <c r="F77" s="218"/>
      <c r="G77" s="218"/>
      <c r="H77" s="218"/>
      <c r="I77" s="218"/>
      <c r="J77" s="218"/>
      <c r="K77" s="218"/>
      <c r="L77" s="218"/>
      <c r="M77" s="218"/>
    </row>
    <row r="78" spans="3:13" ht="16.5" customHeight="1">
      <c r="C78" s="225" t="s">
        <v>110</v>
      </c>
      <c r="D78" s="219"/>
      <c r="E78" s="218"/>
      <c r="F78" s="218"/>
      <c r="G78" s="218"/>
      <c r="H78" s="218"/>
      <c r="I78" s="218"/>
      <c r="J78" s="218"/>
      <c r="K78" s="218"/>
      <c r="L78" s="218"/>
      <c r="M78" s="218"/>
    </row>
    <row r="79" spans="3:13" ht="16.5" customHeight="1">
      <c r="C79" s="513" t="s">
        <v>115</v>
      </c>
      <c r="D79" s="511"/>
      <c r="E79" s="229"/>
      <c r="F79" s="229"/>
      <c r="G79" s="229"/>
      <c r="H79" s="229"/>
      <c r="I79" s="229"/>
      <c r="J79" s="229"/>
      <c r="K79" s="229"/>
      <c r="L79" s="229"/>
      <c r="M79" s="229"/>
    </row>
    <row r="80" spans="3:13" ht="16.5" customHeight="1">
      <c r="C80" s="510" t="s">
        <v>126</v>
      </c>
      <c r="D80" s="511"/>
      <c r="E80" s="218"/>
      <c r="F80" s="218"/>
      <c r="G80" s="218">
        <v>1125</v>
      </c>
      <c r="H80" s="218">
        <v>-39501</v>
      </c>
      <c r="I80" s="218">
        <v>2255</v>
      </c>
      <c r="J80" s="218">
        <v>589</v>
      </c>
      <c r="K80" s="218">
        <v>-766</v>
      </c>
      <c r="L80" s="218">
        <v>-268</v>
      </c>
      <c r="M80" s="218">
        <f>SUM(G80:L80)</f>
        <v>-36566</v>
      </c>
    </row>
    <row r="81" spans="3:13" ht="22.5" customHeight="1">
      <c r="C81" s="218" t="s">
        <v>114</v>
      </c>
      <c r="D81" s="219"/>
      <c r="E81" s="218"/>
      <c r="F81" s="218"/>
      <c r="G81" s="218">
        <v>-1</v>
      </c>
      <c r="H81" s="218">
        <v>-17734</v>
      </c>
      <c r="I81" s="218">
        <f>-2572</f>
        <v>-2572</v>
      </c>
      <c r="J81" s="218">
        <v>-157</v>
      </c>
      <c r="K81" s="218">
        <v>-16591</v>
      </c>
      <c r="L81" s="218">
        <v>268</v>
      </c>
      <c r="M81" s="218">
        <f>SUM(G81:L81)</f>
        <v>-36787</v>
      </c>
    </row>
    <row r="82" spans="3:13" ht="20.25" customHeight="1">
      <c r="C82" s="218" t="s">
        <v>83</v>
      </c>
      <c r="D82" s="219"/>
      <c r="E82" s="218"/>
      <c r="F82" s="218"/>
      <c r="G82" s="218">
        <v>0</v>
      </c>
      <c r="H82" s="218">
        <v>10</v>
      </c>
      <c r="I82" s="218">
        <v>17</v>
      </c>
      <c r="J82" s="218">
        <v>62</v>
      </c>
      <c r="K82" s="218">
        <v>10</v>
      </c>
      <c r="L82" s="218"/>
      <c r="M82" s="218">
        <f>SUM(G82:L82)</f>
        <v>99</v>
      </c>
    </row>
    <row r="83" spans="3:13" ht="28.5" customHeight="1">
      <c r="C83" s="513" t="s">
        <v>156</v>
      </c>
      <c r="D83" s="511"/>
      <c r="E83" s="235"/>
      <c r="F83" s="235"/>
      <c r="G83" s="235">
        <v>0</v>
      </c>
      <c r="H83" s="235">
        <v>-45</v>
      </c>
      <c r="I83" s="235">
        <v>0</v>
      </c>
      <c r="J83" s="278">
        <v>0</v>
      </c>
      <c r="K83" s="235">
        <v>-1</v>
      </c>
      <c r="L83" s="218">
        <v>0</v>
      </c>
      <c r="M83" s="218">
        <f>SUM(G83:L83)</f>
        <v>-46</v>
      </c>
    </row>
    <row r="84" spans="3:13" ht="24" customHeight="1">
      <c r="C84" s="512" t="s">
        <v>116</v>
      </c>
      <c r="D84" s="512"/>
      <c r="E84" s="235"/>
      <c r="F84" s="235"/>
      <c r="G84" s="235"/>
      <c r="H84" s="235"/>
      <c r="I84" s="235"/>
      <c r="J84" s="235"/>
      <c r="K84" s="235"/>
      <c r="L84" s="235"/>
      <c r="M84" s="218">
        <v>0</v>
      </c>
    </row>
    <row r="85" spans="3:13" ht="20.25" customHeight="1">
      <c r="C85" s="512" t="s">
        <v>127</v>
      </c>
      <c r="D85" s="512"/>
      <c r="E85" s="218"/>
      <c r="F85" s="218"/>
      <c r="G85" s="218"/>
      <c r="H85" s="218"/>
      <c r="I85" s="218"/>
      <c r="J85" s="218"/>
      <c r="K85" s="218"/>
      <c r="L85" s="218"/>
      <c r="M85" s="218">
        <v>0</v>
      </c>
    </row>
    <row r="86" spans="3:13" ht="4.5" customHeight="1">
      <c r="C86" s="218"/>
      <c r="D86" s="219"/>
      <c r="E86" s="521"/>
      <c r="F86" s="521"/>
      <c r="G86" s="518">
        <f aca="true" t="shared" si="3" ref="G86:M86">SUM(G79:G85)</f>
        <v>1124</v>
      </c>
      <c r="H86" s="518">
        <f t="shared" si="3"/>
        <v>-57270</v>
      </c>
      <c r="I86" s="518">
        <f t="shared" si="3"/>
        <v>-300</v>
      </c>
      <c r="J86" s="518">
        <f t="shared" si="3"/>
        <v>494</v>
      </c>
      <c r="K86" s="518">
        <f t="shared" si="3"/>
        <v>-17348</v>
      </c>
      <c r="L86" s="518">
        <f t="shared" si="3"/>
        <v>0</v>
      </c>
      <c r="M86" s="518">
        <f t="shared" si="3"/>
        <v>-73300</v>
      </c>
    </row>
    <row r="87" spans="3:13" ht="20.25" customHeight="1">
      <c r="C87" s="226" t="s">
        <v>155</v>
      </c>
      <c r="D87" s="319"/>
      <c r="E87" s="531"/>
      <c r="F87" s="531"/>
      <c r="G87" s="528"/>
      <c r="H87" s="528"/>
      <c r="I87" s="528"/>
      <c r="J87" s="528"/>
      <c r="K87" s="528"/>
      <c r="L87" s="528"/>
      <c r="M87" s="544"/>
    </row>
    <row r="88" spans="3:13" ht="21.75" customHeight="1">
      <c r="C88" s="218" t="s">
        <v>31</v>
      </c>
      <c r="D88" s="319"/>
      <c r="E88" s="231"/>
      <c r="F88" s="231"/>
      <c r="G88" s="231"/>
      <c r="H88" s="231"/>
      <c r="I88" s="231"/>
      <c r="J88" s="231"/>
      <c r="K88" s="231"/>
      <c r="L88" s="231"/>
      <c r="M88" s="232">
        <v>-457</v>
      </c>
    </row>
    <row r="89" spans="3:13" ht="22.5" customHeight="1" thickBot="1">
      <c r="C89" s="218" t="s">
        <v>218</v>
      </c>
      <c r="D89" s="218"/>
      <c r="E89" s="225"/>
      <c r="F89" s="225"/>
      <c r="G89" s="225"/>
      <c r="H89" s="225"/>
      <c r="I89" s="225"/>
      <c r="J89" s="225"/>
      <c r="K89" s="225"/>
      <c r="L89" s="225"/>
      <c r="M89" s="227">
        <f>SUM(M86:M88)</f>
        <v>-73757</v>
      </c>
    </row>
    <row r="90" spans="3:13" ht="11.25" customHeight="1">
      <c r="C90" s="235"/>
      <c r="D90" s="235"/>
      <c r="E90" s="234"/>
      <c r="F90" s="234"/>
      <c r="G90" s="234"/>
      <c r="H90" s="234"/>
      <c r="I90" s="234"/>
      <c r="J90" s="234"/>
      <c r="K90" s="234"/>
      <c r="L90" s="234"/>
      <c r="M90" s="233"/>
    </row>
    <row r="91" spans="1:13" s="158" customFormat="1" ht="18.75" customHeight="1" hidden="1">
      <c r="A91" s="217"/>
      <c r="B91" s="217"/>
      <c r="C91" s="233"/>
      <c r="D91" s="233"/>
      <c r="E91" s="236"/>
      <c r="F91" s="236"/>
      <c r="G91" s="236"/>
      <c r="H91" s="236"/>
      <c r="I91" s="236"/>
      <c r="J91" s="236"/>
      <c r="K91" s="236"/>
      <c r="L91" s="236"/>
      <c r="M91" s="235"/>
    </row>
    <row r="92" spans="3:13" ht="0.75" customHeight="1">
      <c r="C92" s="203"/>
      <c r="D92" s="239"/>
      <c r="E92" s="239"/>
      <c r="F92" s="239"/>
      <c r="G92" s="239"/>
      <c r="H92" s="239"/>
      <c r="I92" s="239"/>
      <c r="J92" s="239"/>
      <c r="K92" s="239"/>
      <c r="L92" s="239"/>
      <c r="M92" s="239"/>
    </row>
    <row r="93" spans="1:13" s="164" customFormat="1" ht="21" customHeight="1">
      <c r="A93" s="159" t="s">
        <v>6</v>
      </c>
      <c r="B93" s="159" t="s">
        <v>47</v>
      </c>
      <c r="C93" s="210" t="s">
        <v>3</v>
      </c>
      <c r="D93" s="161"/>
      <c r="E93" s="161"/>
      <c r="F93" s="161"/>
      <c r="G93" s="161"/>
      <c r="H93" s="161"/>
      <c r="I93" s="162"/>
      <c r="J93" s="162"/>
      <c r="K93" s="172"/>
      <c r="L93" s="172"/>
      <c r="M93" s="162"/>
    </row>
    <row r="94" spans="1:13" s="164" customFormat="1" ht="42" customHeight="1">
      <c r="A94" s="159"/>
      <c r="B94" s="159"/>
      <c r="C94" s="515" t="s">
        <v>262</v>
      </c>
      <c r="D94" s="529"/>
      <c r="E94" s="529"/>
      <c r="F94" s="529"/>
      <c r="G94" s="529"/>
      <c r="H94" s="529"/>
      <c r="I94" s="529"/>
      <c r="J94" s="529"/>
      <c r="K94" s="529"/>
      <c r="L94" s="529"/>
      <c r="M94" s="529"/>
    </row>
    <row r="95" spans="1:13" s="164" customFormat="1" ht="24.75" customHeight="1">
      <c r="A95" s="159" t="s">
        <v>9</v>
      </c>
      <c r="B95" s="159"/>
      <c r="C95" s="210" t="s">
        <v>177</v>
      </c>
      <c r="D95" s="242"/>
      <c r="E95" s="242"/>
      <c r="F95" s="242"/>
      <c r="G95" s="242"/>
      <c r="H95" s="243"/>
      <c r="I95" s="243"/>
      <c r="J95" s="243"/>
      <c r="K95" s="243"/>
      <c r="L95" s="243"/>
      <c r="M95" s="243"/>
    </row>
    <row r="96" spans="1:13" s="164" customFormat="1" ht="26.25" customHeight="1">
      <c r="A96" s="211"/>
      <c r="B96" s="168" t="s">
        <v>77</v>
      </c>
      <c r="C96" s="530" t="s">
        <v>134</v>
      </c>
      <c r="D96" s="529"/>
      <c r="E96" s="529"/>
      <c r="F96" s="529"/>
      <c r="G96" s="529"/>
      <c r="H96" s="529"/>
      <c r="I96" s="529"/>
      <c r="J96" s="529"/>
      <c r="K96" s="529"/>
      <c r="L96" s="529"/>
      <c r="M96" s="529"/>
    </row>
    <row r="97" spans="1:13" s="164" customFormat="1" ht="33" customHeight="1">
      <c r="A97" s="159" t="s">
        <v>11</v>
      </c>
      <c r="B97" s="159"/>
      <c r="C97" s="210" t="s">
        <v>10</v>
      </c>
      <c r="D97" s="242"/>
      <c r="E97" s="242"/>
      <c r="F97" s="242"/>
      <c r="G97" s="242"/>
      <c r="H97" s="243"/>
      <c r="I97" s="243"/>
      <c r="J97" s="243"/>
      <c r="K97" s="243"/>
      <c r="L97" s="243"/>
      <c r="M97" s="243"/>
    </row>
    <row r="98" spans="1:13" s="164" customFormat="1" ht="21.75" customHeight="1">
      <c r="A98" s="211"/>
      <c r="B98" s="168" t="s">
        <v>77</v>
      </c>
      <c r="C98" s="530" t="s">
        <v>305</v>
      </c>
      <c r="D98" s="529"/>
      <c r="E98" s="529"/>
      <c r="F98" s="529"/>
      <c r="G98" s="529"/>
      <c r="H98" s="529"/>
      <c r="I98" s="529"/>
      <c r="J98" s="529"/>
      <c r="K98" s="529"/>
      <c r="L98" s="529"/>
      <c r="M98" s="529"/>
    </row>
    <row r="99" spans="1:13" s="164" customFormat="1" ht="1.5" customHeight="1">
      <c r="A99" s="211"/>
      <c r="B99" s="168"/>
      <c r="C99" s="244"/>
      <c r="D99" s="241"/>
      <c r="E99" s="241"/>
      <c r="F99" s="241"/>
      <c r="G99" s="241"/>
      <c r="H99" s="241"/>
      <c r="I99" s="241"/>
      <c r="J99" s="241"/>
      <c r="K99" s="241"/>
      <c r="L99" s="241"/>
      <c r="M99" s="241"/>
    </row>
    <row r="100" spans="1:13" s="164" customFormat="1" ht="1.5" customHeight="1" hidden="1">
      <c r="A100" s="159"/>
      <c r="B100" s="159"/>
      <c r="D100" s="176"/>
      <c r="E100" s="176"/>
      <c r="F100" s="176"/>
      <c r="G100" s="176"/>
      <c r="H100" s="176"/>
      <c r="I100" s="207"/>
      <c r="J100" s="207"/>
      <c r="K100" s="208"/>
      <c r="L100" s="172"/>
      <c r="M100" s="207"/>
    </row>
    <row r="101" spans="1:13" s="164" customFormat="1" ht="0.75" customHeight="1" hidden="1">
      <c r="A101" s="159"/>
      <c r="B101" s="159"/>
      <c r="C101" s="176"/>
      <c r="D101" s="176"/>
      <c r="E101" s="176"/>
      <c r="F101" s="176"/>
      <c r="G101" s="176"/>
      <c r="H101" s="176"/>
      <c r="I101" s="245"/>
      <c r="J101" s="245"/>
      <c r="K101" s="180"/>
      <c r="L101" s="246"/>
      <c r="M101" s="247"/>
    </row>
    <row r="102" spans="1:13" s="164" customFormat="1" ht="24.75" customHeight="1">
      <c r="A102" s="159" t="s">
        <v>12</v>
      </c>
      <c r="B102" s="159" t="s">
        <v>46</v>
      </c>
      <c r="C102" s="210" t="s">
        <v>102</v>
      </c>
      <c r="D102" s="161"/>
      <c r="E102" s="161"/>
      <c r="F102" s="161"/>
      <c r="G102" s="161"/>
      <c r="H102" s="161"/>
      <c r="I102" s="162"/>
      <c r="J102" s="162"/>
      <c r="K102" s="172"/>
      <c r="L102" s="172"/>
      <c r="M102" s="162"/>
    </row>
    <row r="103" spans="1:13" s="164" customFormat="1" ht="42.75" customHeight="1">
      <c r="A103" s="209"/>
      <c r="B103" s="159"/>
      <c r="C103" s="530" t="s">
        <v>335</v>
      </c>
      <c r="D103" s="529"/>
      <c r="E103" s="529"/>
      <c r="F103" s="529"/>
      <c r="G103" s="529"/>
      <c r="H103" s="529"/>
      <c r="I103" s="529"/>
      <c r="J103" s="529"/>
      <c r="K103" s="529"/>
      <c r="L103" s="529"/>
      <c r="M103" s="529"/>
    </row>
    <row r="104" spans="1:13" s="164" customFormat="1" ht="24.75" customHeight="1">
      <c r="A104" s="209"/>
      <c r="B104" s="159"/>
      <c r="C104" s="532" t="s">
        <v>263</v>
      </c>
      <c r="D104" s="514"/>
      <c r="E104" s="514"/>
      <c r="F104" s="514"/>
      <c r="G104" s="514"/>
      <c r="H104" s="514"/>
      <c r="I104" s="514"/>
      <c r="J104" s="514"/>
      <c r="K104" s="514"/>
      <c r="L104" s="514"/>
      <c r="M104" s="514"/>
    </row>
    <row r="105" spans="1:13" s="164" customFormat="1" ht="24.75" customHeight="1" hidden="1">
      <c r="A105" s="209"/>
      <c r="B105" s="159"/>
      <c r="C105" s="206"/>
      <c r="D105" s="161"/>
      <c r="E105" s="161"/>
      <c r="F105" s="161"/>
      <c r="G105" s="161"/>
      <c r="H105" s="161"/>
      <c r="I105" s="162"/>
      <c r="J105" s="162"/>
      <c r="K105" s="172"/>
      <c r="L105" s="172"/>
      <c r="M105" s="162"/>
    </row>
    <row r="106" spans="1:13" s="247" customFormat="1" ht="39.75" customHeight="1">
      <c r="A106" s="184" t="s">
        <v>13</v>
      </c>
      <c r="B106" s="159" t="s">
        <v>49</v>
      </c>
      <c r="C106" s="250" t="s">
        <v>264</v>
      </c>
      <c r="D106" s="251"/>
      <c r="E106" s="251"/>
      <c r="F106" s="251"/>
      <c r="G106" s="251"/>
      <c r="H106" s="251"/>
      <c r="I106" s="207"/>
      <c r="J106" s="207"/>
      <c r="K106" s="252"/>
      <c r="M106" s="207"/>
    </row>
    <row r="107" spans="1:13" s="247" customFormat="1" ht="39.75" customHeight="1">
      <c r="A107" s="184"/>
      <c r="B107" s="159"/>
      <c r="C107" s="504" t="s">
        <v>254</v>
      </c>
      <c r="D107" s="533"/>
      <c r="E107" s="533"/>
      <c r="F107" s="533"/>
      <c r="G107" s="533"/>
      <c r="H107" s="533"/>
      <c r="I107" s="533"/>
      <c r="J107" s="533"/>
      <c r="K107" s="533"/>
      <c r="L107" s="533"/>
      <c r="M107" s="533"/>
    </row>
    <row r="108" spans="1:13" s="247" customFormat="1" ht="46.5" customHeight="1">
      <c r="A108" s="159"/>
      <c r="B108" s="159"/>
      <c r="C108" s="504" t="s">
        <v>306</v>
      </c>
      <c r="D108" s="533"/>
      <c r="E108" s="533"/>
      <c r="F108" s="533"/>
      <c r="G108" s="533"/>
      <c r="H108" s="533"/>
      <c r="I108" s="533"/>
      <c r="J108" s="533"/>
      <c r="K108" s="533"/>
      <c r="L108" s="533"/>
      <c r="M108" s="533"/>
    </row>
    <row r="109" spans="1:13" s="247" customFormat="1" ht="5.25" customHeight="1" hidden="1">
      <c r="A109" s="159"/>
      <c r="B109" s="159"/>
      <c r="C109" s="251"/>
      <c r="D109" s="251"/>
      <c r="E109" s="251"/>
      <c r="F109" s="251"/>
      <c r="G109" s="251"/>
      <c r="H109" s="251"/>
      <c r="I109" s="207"/>
      <c r="J109" s="207"/>
      <c r="K109" s="252"/>
      <c r="M109" s="207"/>
    </row>
    <row r="110" spans="1:3" ht="20.25" customHeight="1">
      <c r="A110" s="184" t="s">
        <v>151</v>
      </c>
      <c r="C110" s="253" t="s">
        <v>216</v>
      </c>
    </row>
    <row r="111" spans="1:13" s="206" customFormat="1" ht="20.25" customHeight="1">
      <c r="A111" s="209"/>
      <c r="B111" s="209"/>
      <c r="C111" s="254" t="s">
        <v>255</v>
      </c>
      <c r="D111" s="254"/>
      <c r="E111" s="254"/>
      <c r="F111" s="254"/>
      <c r="G111" s="255"/>
      <c r="H111" s="256"/>
      <c r="I111" s="255"/>
      <c r="J111" s="255"/>
      <c r="K111" s="255"/>
      <c r="L111" s="256"/>
      <c r="M111" s="255"/>
    </row>
    <row r="112" spans="1:13" s="206" customFormat="1" ht="60" customHeight="1">
      <c r="A112" s="209"/>
      <c r="B112" s="209"/>
      <c r="C112" s="254"/>
      <c r="D112" s="254"/>
      <c r="E112" s="254"/>
      <c r="F112" s="254"/>
      <c r="G112" s="398"/>
      <c r="H112" s="257"/>
      <c r="I112" s="398" t="s">
        <v>206</v>
      </c>
      <c r="J112" s="398"/>
      <c r="M112" s="255"/>
    </row>
    <row r="113" spans="1:13" s="206" customFormat="1" ht="19.5" customHeight="1">
      <c r="A113" s="209"/>
      <c r="B113" s="209"/>
      <c r="C113" s="254"/>
      <c r="D113" s="254"/>
      <c r="E113" s="254"/>
      <c r="F113" s="254"/>
      <c r="G113" s="257"/>
      <c r="H113" s="255"/>
      <c r="I113" s="257" t="s">
        <v>91</v>
      </c>
      <c r="J113" s="257"/>
      <c r="M113" s="255"/>
    </row>
    <row r="114" spans="1:13" s="206" customFormat="1" ht="19.5" customHeight="1" thickBot="1">
      <c r="A114" s="209"/>
      <c r="B114" s="209"/>
      <c r="C114" s="254" t="s">
        <v>265</v>
      </c>
      <c r="D114" s="254"/>
      <c r="E114" s="254"/>
      <c r="F114" s="254"/>
      <c r="G114" s="180"/>
      <c r="H114" s="255"/>
      <c r="I114" s="437">
        <v>3986</v>
      </c>
      <c r="J114" s="180"/>
      <c r="M114" s="255"/>
    </row>
    <row r="115" spans="1:13" s="249" customFormat="1" ht="27.75" customHeight="1">
      <c r="A115" s="201" t="s">
        <v>170</v>
      </c>
      <c r="B115" s="248"/>
      <c r="C115" s="258"/>
      <c r="D115" s="259"/>
      <c r="E115" s="259"/>
      <c r="F115" s="259"/>
      <c r="G115" s="259"/>
      <c r="H115" s="259"/>
      <c r="I115" s="259"/>
      <c r="J115" s="259"/>
      <c r="K115" s="259"/>
      <c r="L115" s="259"/>
      <c r="M115" s="259"/>
    </row>
    <row r="116" spans="1:13" ht="22.5" customHeight="1">
      <c r="A116" s="198" t="s">
        <v>14</v>
      </c>
      <c r="B116" s="260">
        <v>17</v>
      </c>
      <c r="C116" s="261" t="s">
        <v>215</v>
      </c>
      <c r="D116" s="262"/>
      <c r="E116" s="262"/>
      <c r="F116" s="262"/>
      <c r="G116" s="262"/>
      <c r="H116" s="262"/>
      <c r="I116" s="262"/>
      <c r="J116" s="262"/>
      <c r="K116" s="263"/>
      <c r="L116" s="264"/>
      <c r="M116" s="265"/>
    </row>
    <row r="117" spans="1:13" ht="59.25" customHeight="1">
      <c r="A117" s="198"/>
      <c r="B117" s="198"/>
      <c r="C117" s="504" t="s">
        <v>360</v>
      </c>
      <c r="D117" s="533"/>
      <c r="E117" s="533"/>
      <c r="F117" s="533"/>
      <c r="G117" s="533"/>
      <c r="H117" s="533"/>
      <c r="I117" s="533"/>
      <c r="J117" s="533"/>
      <c r="K117" s="533"/>
      <c r="L117" s="533"/>
      <c r="M117" s="533"/>
    </row>
    <row r="118" spans="1:13" ht="39.75" customHeight="1">
      <c r="A118" s="198"/>
      <c r="B118" s="198"/>
      <c r="C118" s="504" t="s">
        <v>350</v>
      </c>
      <c r="D118" s="533"/>
      <c r="E118" s="533"/>
      <c r="F118" s="533"/>
      <c r="G118" s="533"/>
      <c r="H118" s="533"/>
      <c r="I118" s="533"/>
      <c r="J118" s="533"/>
      <c r="K118" s="533"/>
      <c r="L118" s="533"/>
      <c r="M118" s="533"/>
    </row>
    <row r="119" spans="1:13" ht="25.5" customHeight="1">
      <c r="A119" s="198" t="s">
        <v>0</v>
      </c>
      <c r="B119" s="198">
        <v>18</v>
      </c>
      <c r="C119" s="261" t="s">
        <v>214</v>
      </c>
      <c r="D119" s="262"/>
      <c r="E119" s="262"/>
      <c r="F119" s="262"/>
      <c r="G119" s="262"/>
      <c r="H119" s="262"/>
      <c r="I119" s="262"/>
      <c r="J119" s="262"/>
      <c r="K119" s="263"/>
      <c r="L119" s="264"/>
      <c r="M119" s="265"/>
    </row>
    <row r="120" spans="1:13" ht="27.75" customHeight="1">
      <c r="A120" s="266"/>
      <c r="B120" s="266"/>
      <c r="C120" s="504" t="s">
        <v>359</v>
      </c>
      <c r="D120" s="514"/>
      <c r="E120" s="514"/>
      <c r="F120" s="514"/>
      <c r="G120" s="514"/>
      <c r="H120" s="514"/>
      <c r="I120" s="514"/>
      <c r="J120" s="514"/>
      <c r="K120" s="514"/>
      <c r="L120" s="514"/>
      <c r="M120" s="514"/>
    </row>
    <row r="121" spans="1:13" s="274" customFormat="1" ht="24" customHeight="1">
      <c r="A121" s="267" t="s">
        <v>152</v>
      </c>
      <c r="B121" s="268">
        <v>21</v>
      </c>
      <c r="C121" s="269" t="s">
        <v>224</v>
      </c>
      <c r="D121" s="270"/>
      <c r="E121" s="270"/>
      <c r="F121" s="270"/>
      <c r="G121" s="270"/>
      <c r="H121" s="270"/>
      <c r="I121" s="270"/>
      <c r="J121" s="270"/>
      <c r="K121" s="271"/>
      <c r="L121" s="272"/>
      <c r="M121" s="273"/>
    </row>
    <row r="122" spans="1:13" ht="60" customHeight="1">
      <c r="A122" s="198"/>
      <c r="B122" s="198"/>
      <c r="C122" s="535" t="s">
        <v>351</v>
      </c>
      <c r="D122" s="514"/>
      <c r="E122" s="514"/>
      <c r="F122" s="514"/>
      <c r="G122" s="514"/>
      <c r="H122" s="514"/>
      <c r="I122" s="514"/>
      <c r="J122" s="514"/>
      <c r="K122" s="514"/>
      <c r="L122" s="514"/>
      <c r="M122" s="514"/>
    </row>
    <row r="123" spans="1:13" s="275" customFormat="1" ht="31.5" customHeight="1">
      <c r="A123" s="198" t="s">
        <v>153</v>
      </c>
      <c r="C123" s="276" t="s">
        <v>150</v>
      </c>
      <c r="D123" s="242"/>
      <c r="E123" s="242"/>
      <c r="F123" s="242"/>
      <c r="G123" s="242"/>
      <c r="H123" s="242"/>
      <c r="I123" s="242"/>
      <c r="J123" s="242"/>
      <c r="K123" s="242"/>
      <c r="L123" s="277"/>
      <c r="M123" s="277"/>
    </row>
    <row r="124" spans="1:13" s="275" customFormat="1" ht="39.75" customHeight="1">
      <c r="A124" s="279"/>
      <c r="B124" s="280"/>
      <c r="C124" s="535" t="s">
        <v>167</v>
      </c>
      <c r="D124" s="514"/>
      <c r="E124" s="514"/>
      <c r="F124" s="514"/>
      <c r="G124" s="514"/>
      <c r="H124" s="514"/>
      <c r="I124" s="514"/>
      <c r="J124" s="514"/>
      <c r="K124" s="514"/>
      <c r="L124" s="514"/>
      <c r="M124" s="514"/>
    </row>
    <row r="125" spans="4:13" s="164" customFormat="1" ht="16.5" customHeight="1">
      <c r="D125" s="176"/>
      <c r="E125" s="176"/>
      <c r="F125" s="176"/>
      <c r="G125" s="176"/>
      <c r="H125" s="176"/>
      <c r="I125" s="281"/>
      <c r="J125" s="281"/>
      <c r="K125" s="257" t="s">
        <v>34</v>
      </c>
      <c r="L125" s="281"/>
      <c r="M125" s="257" t="s">
        <v>124</v>
      </c>
    </row>
    <row r="126" spans="4:13" s="164" customFormat="1" ht="20.25" customHeight="1" thickBot="1">
      <c r="D126" s="176"/>
      <c r="E126" s="176"/>
      <c r="F126" s="176"/>
      <c r="G126" s="176"/>
      <c r="H126" s="176"/>
      <c r="I126" s="281"/>
      <c r="J126" s="281"/>
      <c r="K126" s="282" t="s">
        <v>123</v>
      </c>
      <c r="L126" s="283"/>
      <c r="M126" s="282" t="s">
        <v>123</v>
      </c>
    </row>
    <row r="127" spans="1:13" s="164" customFormat="1" ht="17.25" customHeight="1">
      <c r="A127" s="159"/>
      <c r="B127" s="159"/>
      <c r="C127" s="202"/>
      <c r="D127" s="176"/>
      <c r="E127" s="176"/>
      <c r="F127" s="176"/>
      <c r="G127" s="176"/>
      <c r="H127" s="176"/>
      <c r="I127" s="284"/>
      <c r="J127" s="284"/>
      <c r="K127" s="285" t="s">
        <v>194</v>
      </c>
      <c r="L127" s="286"/>
      <c r="M127" s="285" t="s">
        <v>194</v>
      </c>
    </row>
    <row r="128" spans="1:13" s="249" customFormat="1" ht="18.75" customHeight="1">
      <c r="A128" s="159"/>
      <c r="B128" s="159"/>
      <c r="C128" s="175"/>
      <c r="D128" s="176"/>
      <c r="E128" s="176"/>
      <c r="F128" s="176"/>
      <c r="G128" s="176"/>
      <c r="H128" s="534"/>
      <c r="I128" s="534"/>
      <c r="J128" s="405"/>
      <c r="K128" s="287" t="s">
        <v>30</v>
      </c>
      <c r="L128" s="287"/>
      <c r="M128" s="287" t="s">
        <v>30</v>
      </c>
    </row>
    <row r="129" spans="1:13" s="164" customFormat="1" ht="4.5" customHeight="1" hidden="1">
      <c r="A129" s="159"/>
      <c r="B129" s="159"/>
      <c r="C129" s="288"/>
      <c r="D129" s="288"/>
      <c r="E129" s="288"/>
      <c r="F129" s="288"/>
      <c r="G129" s="288"/>
      <c r="H129" s="288"/>
      <c r="I129" s="288"/>
      <c r="J129" s="288"/>
      <c r="K129" s="288"/>
      <c r="L129" s="288"/>
      <c r="M129" s="288"/>
    </row>
    <row r="130" spans="1:13" s="164" customFormat="1" ht="4.5" customHeight="1">
      <c r="A130" s="159"/>
      <c r="B130" s="159"/>
      <c r="C130" s="288"/>
      <c r="D130" s="288"/>
      <c r="E130" s="288"/>
      <c r="F130" s="288"/>
      <c r="G130" s="288"/>
      <c r="H130" s="288"/>
      <c r="I130" s="288"/>
      <c r="J130" s="288"/>
      <c r="K130" s="288"/>
      <c r="L130" s="288"/>
      <c r="M130" s="288"/>
    </row>
    <row r="131" spans="1:13" s="164" customFormat="1" ht="17.25" customHeight="1">
      <c r="A131" s="159" t="s">
        <v>15</v>
      </c>
      <c r="B131" s="159" t="s">
        <v>42</v>
      </c>
      <c r="C131" s="202" t="s">
        <v>31</v>
      </c>
      <c r="D131" s="288"/>
      <c r="E131" s="288"/>
      <c r="F131" s="288"/>
      <c r="G131" s="288"/>
      <c r="H131" s="288"/>
      <c r="I131" s="288"/>
      <c r="J131" s="288"/>
      <c r="K131" s="288"/>
      <c r="L131" s="288"/>
      <c r="M131" s="288"/>
    </row>
    <row r="132" spans="1:13" s="164" customFormat="1" ht="16.5" customHeight="1">
      <c r="A132" s="159"/>
      <c r="B132" s="159"/>
      <c r="C132" s="175" t="s">
        <v>225</v>
      </c>
      <c r="D132" s="176"/>
      <c r="E132" s="176"/>
      <c r="F132" s="176"/>
      <c r="G132" s="176"/>
      <c r="H132" s="176"/>
      <c r="I132" s="289"/>
      <c r="J132" s="289"/>
      <c r="K132" s="289"/>
      <c r="L132" s="290"/>
      <c r="M132" s="289"/>
    </row>
    <row r="133" spans="1:13" s="164" customFormat="1" ht="19.5">
      <c r="A133" s="159"/>
      <c r="B133" s="159"/>
      <c r="C133" s="177" t="s">
        <v>60</v>
      </c>
      <c r="D133" s="291"/>
      <c r="E133" s="291"/>
      <c r="F133" s="291"/>
      <c r="G133" s="291"/>
      <c r="H133" s="291"/>
      <c r="I133" s="292"/>
      <c r="J133" s="292"/>
      <c r="K133" s="293">
        <f>M133-658</f>
        <v>-207</v>
      </c>
      <c r="L133" s="172"/>
      <c r="M133" s="293">
        <v>451</v>
      </c>
    </row>
    <row r="134" spans="1:13" s="164" customFormat="1" ht="24.75" customHeight="1">
      <c r="A134" s="159"/>
      <c r="B134" s="159"/>
      <c r="C134" s="177" t="s">
        <v>61</v>
      </c>
      <c r="D134" s="291"/>
      <c r="E134" s="291"/>
      <c r="F134" s="291"/>
      <c r="G134" s="291"/>
      <c r="H134" s="291"/>
      <c r="I134" s="293"/>
      <c r="J134" s="293"/>
      <c r="K134" s="293">
        <f>M134</f>
        <v>-80</v>
      </c>
      <c r="L134" s="246"/>
      <c r="M134" s="293">
        <v>-80</v>
      </c>
    </row>
    <row r="135" spans="1:13" s="164" customFormat="1" ht="24.75" customHeight="1">
      <c r="A135" s="159"/>
      <c r="B135" s="159"/>
      <c r="C135" s="177" t="s">
        <v>266</v>
      </c>
      <c r="D135" s="291"/>
      <c r="E135" s="291"/>
      <c r="F135" s="291"/>
      <c r="G135" s="291"/>
      <c r="H135" s="291"/>
      <c r="I135" s="293"/>
      <c r="J135" s="293"/>
      <c r="K135" s="378">
        <f>M135</f>
        <v>59</v>
      </c>
      <c r="L135" s="377"/>
      <c r="M135" s="378">
        <v>59</v>
      </c>
    </row>
    <row r="136" spans="1:13" s="164" customFormat="1" ht="19.5">
      <c r="A136" s="159"/>
      <c r="B136" s="159"/>
      <c r="C136" s="177"/>
      <c r="D136" s="291"/>
      <c r="E136" s="291"/>
      <c r="F136" s="291"/>
      <c r="G136" s="291"/>
      <c r="H136" s="291"/>
      <c r="I136" s="293"/>
      <c r="J136" s="293"/>
      <c r="K136" s="293">
        <f>SUM(K133:K135)</f>
        <v>-228</v>
      </c>
      <c r="L136" s="246"/>
      <c r="M136" s="293">
        <f>SUM(M133:M135)</f>
        <v>430</v>
      </c>
    </row>
    <row r="137" spans="1:13" s="164" customFormat="1" ht="19.5">
      <c r="A137" s="159"/>
      <c r="B137" s="159"/>
      <c r="C137" s="175" t="s">
        <v>267</v>
      </c>
      <c r="D137" s="291"/>
      <c r="E137" s="291"/>
      <c r="F137" s="291"/>
      <c r="G137" s="291"/>
      <c r="H137" s="291"/>
      <c r="I137" s="293"/>
      <c r="J137" s="293"/>
      <c r="K137" s="293"/>
      <c r="L137" s="246"/>
      <c r="M137" s="293"/>
    </row>
    <row r="138" spans="1:13" s="164" customFormat="1" ht="25.5" customHeight="1">
      <c r="A138" s="159"/>
      <c r="B138" s="159"/>
      <c r="C138" s="177" t="s">
        <v>60</v>
      </c>
      <c r="D138" s="176"/>
      <c r="E138" s="176"/>
      <c r="F138" s="176"/>
      <c r="G138" s="176"/>
      <c r="H138" s="176"/>
      <c r="I138" s="292"/>
      <c r="J138" s="292"/>
      <c r="K138" s="293">
        <f>M138</f>
        <v>20</v>
      </c>
      <c r="L138" s="246"/>
      <c r="M138" s="293">
        <v>20</v>
      </c>
    </row>
    <row r="139" spans="1:13" s="164" customFormat="1" ht="33" customHeight="1" thickBot="1">
      <c r="A139" s="159"/>
      <c r="B139" s="159"/>
      <c r="C139" s="294"/>
      <c r="D139" s="176"/>
      <c r="E139" s="176"/>
      <c r="F139" s="176"/>
      <c r="G139" s="176"/>
      <c r="H139" s="176"/>
      <c r="I139" s="292"/>
      <c r="J139" s="292"/>
      <c r="K139" s="379">
        <f>SUM(K136:K138)</f>
        <v>-208</v>
      </c>
      <c r="L139" s="295"/>
      <c r="M139" s="379">
        <f>SUM(M136:M138)</f>
        <v>450</v>
      </c>
    </row>
    <row r="140" spans="1:13" s="164" customFormat="1" ht="65.25" customHeight="1">
      <c r="A140" s="159"/>
      <c r="B140" s="159"/>
      <c r="C140" s="530" t="s">
        <v>322</v>
      </c>
      <c r="D140" s="529"/>
      <c r="E140" s="529"/>
      <c r="F140" s="529"/>
      <c r="G140" s="529"/>
      <c r="H140" s="529"/>
      <c r="I140" s="529"/>
      <c r="J140" s="529"/>
      <c r="K140" s="529"/>
      <c r="L140" s="529"/>
      <c r="M140" s="529"/>
    </row>
    <row r="141" spans="1:13" s="164" customFormat="1" ht="27.75" customHeight="1">
      <c r="A141" s="159" t="s">
        <v>17</v>
      </c>
      <c r="B141" s="159" t="s">
        <v>43</v>
      </c>
      <c r="C141" s="296" t="s">
        <v>16</v>
      </c>
      <c r="D141" s="176"/>
      <c r="E141" s="176"/>
      <c r="F141" s="176"/>
      <c r="G141" s="176"/>
      <c r="H141" s="176"/>
      <c r="I141" s="245"/>
      <c r="J141" s="245"/>
      <c r="K141" s="292"/>
      <c r="L141" s="246"/>
      <c r="M141" s="297"/>
    </row>
    <row r="142" spans="1:13" s="164" customFormat="1" ht="43.5" customHeight="1">
      <c r="A142" s="159"/>
      <c r="B142" s="159"/>
      <c r="C142" s="515" t="s">
        <v>269</v>
      </c>
      <c r="D142" s="529"/>
      <c r="E142" s="529"/>
      <c r="F142" s="529"/>
      <c r="G142" s="529"/>
      <c r="H142" s="529"/>
      <c r="I142" s="529"/>
      <c r="J142" s="529"/>
      <c r="K142" s="529"/>
      <c r="L142" s="529"/>
      <c r="M142" s="529"/>
    </row>
    <row r="143" spans="1:13" s="164" customFormat="1" ht="27.75" customHeight="1">
      <c r="A143" s="159"/>
      <c r="B143" s="159"/>
      <c r="C143" s="390" t="s">
        <v>268</v>
      </c>
      <c r="D143" s="176"/>
      <c r="E143" s="176"/>
      <c r="F143" s="176"/>
      <c r="G143" s="176"/>
      <c r="H143" s="176"/>
      <c r="I143" s="245"/>
      <c r="J143" s="245"/>
      <c r="K143" s="173"/>
      <c r="L143" s="171"/>
      <c r="M143" s="412"/>
    </row>
    <row r="144" spans="1:13" s="164" customFormat="1" ht="8.25" customHeight="1">
      <c r="A144" s="159"/>
      <c r="B144" s="159"/>
      <c r="C144" s="298"/>
      <c r="D144" s="176"/>
      <c r="E144" s="176"/>
      <c r="F144" s="176"/>
      <c r="G144" s="176"/>
      <c r="H144" s="176"/>
      <c r="I144" s="245"/>
      <c r="J144" s="245"/>
      <c r="K144" s="180"/>
      <c r="L144" s="299"/>
      <c r="M144" s="235"/>
    </row>
    <row r="145" spans="1:13" s="164" customFormat="1" ht="0.75" customHeight="1">
      <c r="A145" s="159"/>
      <c r="B145" s="159"/>
      <c r="D145" s="176"/>
      <c r="E145" s="176"/>
      <c r="F145" s="176"/>
      <c r="G145" s="176"/>
      <c r="H145" s="176"/>
      <c r="I145" s="207"/>
      <c r="J145" s="207"/>
      <c r="K145" s="208"/>
      <c r="L145" s="172"/>
      <c r="M145" s="207"/>
    </row>
    <row r="146" spans="1:13" s="164" customFormat="1" ht="1.5" customHeight="1">
      <c r="A146" s="159"/>
      <c r="B146" s="159"/>
      <c r="C146" s="176"/>
      <c r="D146" s="176"/>
      <c r="E146" s="176"/>
      <c r="F146" s="176"/>
      <c r="G146" s="176"/>
      <c r="H146" s="176"/>
      <c r="I146" s="245"/>
      <c r="J146" s="245"/>
      <c r="K146" s="180"/>
      <c r="L146" s="246"/>
      <c r="M146" s="247"/>
    </row>
    <row r="147" spans="1:13" s="164" customFormat="1" ht="22.5" customHeight="1">
      <c r="A147" s="159" t="s">
        <v>18</v>
      </c>
      <c r="B147" s="159" t="s">
        <v>44</v>
      </c>
      <c r="C147" s="202" t="s">
        <v>100</v>
      </c>
      <c r="D147" s="176"/>
      <c r="E147" s="176"/>
      <c r="F147" s="176"/>
      <c r="G147" s="176"/>
      <c r="H147" s="176"/>
      <c r="I147" s="300"/>
      <c r="J147" s="300"/>
      <c r="K147" s="292"/>
      <c r="L147" s="246"/>
      <c r="M147" s="300"/>
    </row>
    <row r="148" spans="1:13" s="164" customFormat="1" ht="22.5" customHeight="1">
      <c r="A148" s="159"/>
      <c r="B148" s="159"/>
      <c r="C148" s="390" t="s">
        <v>307</v>
      </c>
      <c r="D148" s="176"/>
      <c r="E148" s="176"/>
      <c r="F148" s="176"/>
      <c r="G148" s="176"/>
      <c r="H148" s="176"/>
      <c r="I148" s="300"/>
      <c r="J148" s="300"/>
      <c r="K148" s="292"/>
      <c r="L148" s="246"/>
      <c r="M148" s="300"/>
    </row>
    <row r="149" spans="1:13" s="164" customFormat="1" ht="5.25" customHeight="1" hidden="1">
      <c r="A149" s="159"/>
      <c r="B149" s="159"/>
      <c r="C149" s="301"/>
      <c r="D149" s="176"/>
      <c r="E149" s="176"/>
      <c r="F149" s="176"/>
      <c r="G149" s="176"/>
      <c r="H149" s="176"/>
      <c r="I149" s="245"/>
      <c r="J149" s="245"/>
      <c r="K149" s="292"/>
      <c r="L149" s="246"/>
      <c r="M149" s="297"/>
    </row>
    <row r="150" spans="1:13" s="164" customFormat="1" ht="6.75" customHeight="1" hidden="1">
      <c r="A150" s="159"/>
      <c r="B150" s="159"/>
      <c r="C150" s="176"/>
      <c r="D150" s="176"/>
      <c r="E150" s="176"/>
      <c r="F150" s="176"/>
      <c r="G150" s="176"/>
      <c r="H150" s="176"/>
      <c r="I150" s="245"/>
      <c r="J150" s="245"/>
      <c r="K150" s="302"/>
      <c r="L150" s="246"/>
      <c r="M150" s="247"/>
    </row>
    <row r="151" spans="1:13" s="164" customFormat="1" ht="17.25" customHeight="1" hidden="1">
      <c r="A151" s="159"/>
      <c r="B151" s="159"/>
      <c r="C151" s="176"/>
      <c r="D151" s="176"/>
      <c r="E151" s="176"/>
      <c r="F151" s="176"/>
      <c r="G151" s="176"/>
      <c r="H151" s="176"/>
      <c r="I151" s="245"/>
      <c r="J151" s="245"/>
      <c r="K151" s="180"/>
      <c r="L151" s="246"/>
      <c r="M151" s="247"/>
    </row>
    <row r="152" spans="1:13" s="164" customFormat="1" ht="4.5" customHeight="1" hidden="1">
      <c r="A152" s="159"/>
      <c r="B152" s="159"/>
      <c r="C152" s="176"/>
      <c r="D152" s="176"/>
      <c r="E152" s="176"/>
      <c r="F152" s="176"/>
      <c r="G152" s="176"/>
      <c r="H152" s="176"/>
      <c r="I152" s="300"/>
      <c r="J152" s="300"/>
      <c r="K152" s="300"/>
      <c r="L152" s="246"/>
      <c r="M152" s="300"/>
    </row>
    <row r="153" spans="1:13" s="164" customFormat="1" ht="31.5" customHeight="1">
      <c r="A153" s="159" t="s">
        <v>19</v>
      </c>
      <c r="B153" s="159" t="s">
        <v>46</v>
      </c>
      <c r="C153" s="210" t="s">
        <v>103</v>
      </c>
      <c r="D153" s="161"/>
      <c r="E153" s="161"/>
      <c r="F153" s="161"/>
      <c r="G153" s="161"/>
      <c r="H153" s="161"/>
      <c r="I153" s="162"/>
      <c r="J153" s="162"/>
      <c r="K153" s="172"/>
      <c r="L153" s="172"/>
      <c r="M153" s="162"/>
    </row>
    <row r="154" spans="1:13" s="164" customFormat="1" ht="20.25" customHeight="1">
      <c r="A154" s="213"/>
      <c r="B154" s="213"/>
      <c r="C154" s="526" t="s">
        <v>309</v>
      </c>
      <c r="D154" s="527"/>
      <c r="E154" s="527"/>
      <c r="F154" s="527"/>
      <c r="G154" s="527"/>
      <c r="H154" s="527"/>
      <c r="I154" s="527"/>
      <c r="J154" s="527"/>
      <c r="K154" s="527"/>
      <c r="L154" s="527"/>
      <c r="M154" s="527"/>
    </row>
    <row r="155" spans="1:13" s="164" customFormat="1" ht="20.25" customHeight="1">
      <c r="A155" s="211" t="s">
        <v>20</v>
      </c>
      <c r="B155" s="213"/>
      <c r="C155" s="522" t="s">
        <v>270</v>
      </c>
      <c r="D155" s="523"/>
      <c r="E155" s="524"/>
      <c r="F155" s="524"/>
      <c r="G155" s="524"/>
      <c r="H155" s="524"/>
      <c r="I155" s="303"/>
      <c r="J155" s="303"/>
      <c r="K155" s="303"/>
      <c r="L155" s="303"/>
      <c r="M155" s="303"/>
    </row>
    <row r="156" spans="1:11" s="164" customFormat="1" ht="20.25" customHeight="1">
      <c r="A156" s="211"/>
      <c r="B156" s="213"/>
      <c r="C156" s="440"/>
      <c r="D156" s="441"/>
      <c r="G156" s="443"/>
      <c r="H156" s="443"/>
      <c r="I156" s="443"/>
      <c r="J156" s="443"/>
      <c r="K156" s="443"/>
    </row>
    <row r="157" spans="1:7" s="164" customFormat="1" ht="20.25" customHeight="1">
      <c r="A157" s="211"/>
      <c r="B157" s="213"/>
      <c r="C157" s="443"/>
      <c r="D157" s="443"/>
      <c r="E157" s="443" t="s">
        <v>277</v>
      </c>
      <c r="F157" s="443" t="s">
        <v>275</v>
      </c>
      <c r="G157" s="443" t="s">
        <v>272</v>
      </c>
    </row>
    <row r="158" spans="1:7" s="164" customFormat="1" ht="20.25" customHeight="1">
      <c r="A158" s="211"/>
      <c r="B158" s="213"/>
      <c r="C158" s="440"/>
      <c r="D158" s="439"/>
      <c r="E158" s="443" t="s">
        <v>276</v>
      </c>
      <c r="F158" s="443" t="s">
        <v>276</v>
      </c>
      <c r="G158" s="443" t="s">
        <v>274</v>
      </c>
    </row>
    <row r="159" spans="1:9" s="164" customFormat="1" ht="20.25" customHeight="1" thickBot="1">
      <c r="A159" s="211"/>
      <c r="B159" s="213"/>
      <c r="C159" s="506" t="s">
        <v>271</v>
      </c>
      <c r="D159" s="507"/>
      <c r="E159" s="167" t="s">
        <v>53</v>
      </c>
      <c r="F159" s="167" t="s">
        <v>53</v>
      </c>
      <c r="G159" s="448" t="s">
        <v>273</v>
      </c>
      <c r="H159" s="444"/>
      <c r="I159" s="444"/>
    </row>
    <row r="160" spans="1:9" s="164" customFormat="1" ht="20.25" customHeight="1">
      <c r="A160" s="211"/>
      <c r="B160" s="213"/>
      <c r="C160" s="446" t="s">
        <v>278</v>
      </c>
      <c r="D160" s="299"/>
      <c r="E160" s="453">
        <v>65433</v>
      </c>
      <c r="F160" s="453">
        <v>2300</v>
      </c>
      <c r="G160" s="206"/>
      <c r="H160" s="206"/>
      <c r="I160" s="299" t="s">
        <v>280</v>
      </c>
    </row>
    <row r="161" spans="1:9" s="164" customFormat="1" ht="20.25" customHeight="1">
      <c r="A161" s="211"/>
      <c r="B161" s="213"/>
      <c r="C161" s="446" t="s">
        <v>279</v>
      </c>
      <c r="D161" s="299"/>
      <c r="E161" s="453">
        <v>4200</v>
      </c>
      <c r="F161" s="453">
        <v>4200</v>
      </c>
      <c r="G161" s="206"/>
      <c r="H161" s="206"/>
      <c r="I161" s="299" t="s">
        <v>281</v>
      </c>
    </row>
    <row r="162" spans="1:9" s="164" customFormat="1" ht="20.25" customHeight="1" thickBot="1">
      <c r="A162" s="211"/>
      <c r="B162" s="213"/>
      <c r="C162" s="445"/>
      <c r="D162" s="445"/>
      <c r="E162" s="454">
        <f>SUM(E160:E161)</f>
        <v>69633</v>
      </c>
      <c r="F162" s="454">
        <f>SUM(F160:F161)</f>
        <v>6500</v>
      </c>
      <c r="G162" s="447"/>
      <c r="H162" s="447"/>
      <c r="I162" s="447"/>
    </row>
    <row r="163" spans="1:13" s="164" customFormat="1" ht="20.25" customHeight="1">
      <c r="A163" s="211"/>
      <c r="B163" s="213"/>
      <c r="C163" s="440"/>
      <c r="D163" s="441"/>
      <c r="E163" s="303"/>
      <c r="F163" s="303"/>
      <c r="G163" s="303"/>
      <c r="H163" s="303"/>
      <c r="I163" s="303"/>
      <c r="J163" s="303"/>
      <c r="K163" s="303"/>
      <c r="L163" s="303"/>
      <c r="M163" s="303"/>
    </row>
    <row r="164" spans="1:13" s="164" customFormat="1" ht="20.25" customHeight="1">
      <c r="A164" s="211"/>
      <c r="B164" s="213"/>
      <c r="C164" s="440"/>
      <c r="D164" s="441"/>
      <c r="E164" s="303"/>
      <c r="F164" s="303"/>
      <c r="G164" s="303"/>
      <c r="H164" s="303"/>
      <c r="I164" s="303"/>
      <c r="J164" s="303"/>
      <c r="K164" s="303"/>
      <c r="L164" s="303"/>
      <c r="M164" s="303"/>
    </row>
    <row r="165" spans="1:13" s="164" customFormat="1" ht="25.5" customHeight="1">
      <c r="A165" s="159" t="s">
        <v>298</v>
      </c>
      <c r="B165" s="159" t="s">
        <v>48</v>
      </c>
      <c r="C165" s="304" t="s">
        <v>104</v>
      </c>
      <c r="D165" s="161"/>
      <c r="E165" s="161"/>
      <c r="F165" s="161"/>
      <c r="G165" s="161"/>
      <c r="H165" s="161"/>
      <c r="I165" s="162"/>
      <c r="J165" s="162"/>
      <c r="K165" s="172"/>
      <c r="L165" s="172"/>
      <c r="M165" s="162"/>
    </row>
    <row r="166" spans="1:13" s="164" customFormat="1" ht="0.75" customHeight="1">
      <c r="A166" s="159" t="s">
        <v>112</v>
      </c>
      <c r="B166" s="159"/>
      <c r="C166" s="304"/>
      <c r="D166" s="161"/>
      <c r="E166" s="161"/>
      <c r="F166" s="161"/>
      <c r="G166" s="161"/>
      <c r="H166" s="161"/>
      <c r="I166" s="162"/>
      <c r="J166" s="162"/>
      <c r="K166" s="172"/>
      <c r="L166" s="172"/>
      <c r="M166" s="162"/>
    </row>
    <row r="167" spans="1:13" s="164" customFormat="1" ht="4.5" customHeight="1" hidden="1">
      <c r="A167" s="159"/>
      <c r="B167" s="159"/>
      <c r="C167" s="304"/>
      <c r="D167" s="161"/>
      <c r="E167" s="161"/>
      <c r="F167" s="161"/>
      <c r="G167" s="161"/>
      <c r="H167" s="161"/>
      <c r="I167" s="162"/>
      <c r="J167" s="162"/>
      <c r="L167" s="174"/>
      <c r="M167" s="174"/>
    </row>
    <row r="168" spans="1:13" s="164" customFormat="1" ht="18" customHeight="1">
      <c r="A168" s="159"/>
      <c r="B168" s="159"/>
      <c r="C168" s="160" t="s">
        <v>282</v>
      </c>
      <c r="D168" s="161"/>
      <c r="E168" s="161"/>
      <c r="F168" s="161"/>
      <c r="G168" s="161"/>
      <c r="H168" s="161"/>
      <c r="I168" s="162"/>
      <c r="J168" s="162"/>
      <c r="K168" s="163"/>
      <c r="L168" s="163"/>
      <c r="M168" s="163"/>
    </row>
    <row r="169" spans="1:13" s="164" customFormat="1" ht="18" customHeight="1">
      <c r="A169" s="159"/>
      <c r="B169" s="159"/>
      <c r="C169" s="160"/>
      <c r="D169" s="161"/>
      <c r="E169" s="161"/>
      <c r="F169" s="161"/>
      <c r="G169" s="161"/>
      <c r="H169" s="161"/>
      <c r="I169" s="162"/>
      <c r="J169" s="162"/>
      <c r="K169" s="411" t="s">
        <v>283</v>
      </c>
      <c r="L169" s="166"/>
      <c r="M169" s="165" t="s">
        <v>201</v>
      </c>
    </row>
    <row r="170" spans="1:13" s="164" customFormat="1" ht="18" customHeight="1" thickBot="1">
      <c r="A170" s="159"/>
      <c r="B170" s="159"/>
      <c r="C170" s="160"/>
      <c r="D170" s="161"/>
      <c r="E170" s="161"/>
      <c r="F170" s="161"/>
      <c r="G170" s="161"/>
      <c r="H170" s="161"/>
      <c r="I170" s="162"/>
      <c r="J170" s="162"/>
      <c r="K170" s="167" t="s">
        <v>53</v>
      </c>
      <c r="L170" s="163"/>
      <c r="M170" s="167" t="s">
        <v>53</v>
      </c>
    </row>
    <row r="171" spans="1:13" s="164" customFormat="1" ht="16.5" customHeight="1">
      <c r="A171" s="168"/>
      <c r="B171" s="168"/>
      <c r="C171" s="169" t="s">
        <v>284</v>
      </c>
      <c r="D171" s="170"/>
      <c r="E171" s="170"/>
      <c r="F171" s="170"/>
      <c r="G171" s="170"/>
      <c r="H171" s="170"/>
      <c r="I171" s="162"/>
      <c r="J171" s="162"/>
      <c r="K171" s="391"/>
      <c r="L171" s="392"/>
      <c r="M171" s="391"/>
    </row>
    <row r="172" spans="1:13" s="164" customFormat="1" ht="21" customHeight="1">
      <c r="A172" s="159"/>
      <c r="B172" s="159"/>
      <c r="C172" s="175" t="s">
        <v>59</v>
      </c>
      <c r="D172" s="176"/>
      <c r="E172" s="176"/>
      <c r="F172" s="176"/>
      <c r="G172" s="176"/>
      <c r="H172" s="176"/>
      <c r="K172" s="391">
        <v>171</v>
      </c>
      <c r="L172" s="392"/>
      <c r="M172" s="391">
        <f>461409+32</f>
        <v>461441</v>
      </c>
    </row>
    <row r="173" spans="1:13" s="164" customFormat="1" ht="21" customHeight="1">
      <c r="A173" s="159"/>
      <c r="B173" s="159"/>
      <c r="C173" s="175" t="s">
        <v>285</v>
      </c>
      <c r="D173" s="176"/>
      <c r="E173" s="176"/>
      <c r="F173" s="176"/>
      <c r="G173" s="176"/>
      <c r="H173" s="176"/>
      <c r="K173" s="391">
        <v>301</v>
      </c>
      <c r="L173" s="392"/>
      <c r="M173" s="391">
        <f>8885+169</f>
        <v>9054</v>
      </c>
    </row>
    <row r="174" spans="1:13" s="164" customFormat="1" ht="21" customHeight="1">
      <c r="A174" s="159"/>
      <c r="B174" s="159"/>
      <c r="C174" s="175" t="s">
        <v>27</v>
      </c>
      <c r="D174" s="176"/>
      <c r="E174" s="176"/>
      <c r="F174" s="176"/>
      <c r="G174" s="176"/>
      <c r="H174" s="176"/>
      <c r="K174" s="391">
        <v>80</v>
      </c>
      <c r="L174" s="392"/>
      <c r="M174" s="391">
        <v>29438</v>
      </c>
    </row>
    <row r="175" spans="1:13" s="164" customFormat="1" ht="21" customHeight="1">
      <c r="A175" s="159"/>
      <c r="B175" s="159"/>
      <c r="C175" s="179" t="s">
        <v>286</v>
      </c>
      <c r="D175" s="176"/>
      <c r="E175" s="176"/>
      <c r="F175" s="176"/>
      <c r="G175" s="176"/>
      <c r="H175" s="176"/>
      <c r="K175" s="180">
        <v>2300</v>
      </c>
      <c r="L175" s="392"/>
      <c r="M175" s="180">
        <v>0</v>
      </c>
    </row>
    <row r="176" spans="1:13" s="164" customFormat="1" ht="21" customHeight="1">
      <c r="A176" s="159"/>
      <c r="B176" s="159"/>
      <c r="C176" s="175" t="s">
        <v>28</v>
      </c>
      <c r="D176" s="176"/>
      <c r="E176" s="176"/>
      <c r="F176" s="176"/>
      <c r="G176" s="176"/>
      <c r="H176" s="176"/>
      <c r="K176" s="391">
        <v>0</v>
      </c>
      <c r="L176" s="392"/>
      <c r="M176" s="391">
        <v>11258</v>
      </c>
    </row>
    <row r="177" spans="1:13" s="164" customFormat="1" ht="5.25" customHeight="1">
      <c r="A177" s="159"/>
      <c r="B177" s="159"/>
      <c r="C177" s="177"/>
      <c r="D177" s="176"/>
      <c r="E177" s="176"/>
      <c r="F177" s="176"/>
      <c r="G177" s="176"/>
      <c r="H177" s="176"/>
      <c r="K177" s="393"/>
      <c r="L177" s="392"/>
      <c r="M177" s="393"/>
    </row>
    <row r="178" spans="1:13" s="164" customFormat="1" ht="21" customHeight="1">
      <c r="A178" s="159"/>
      <c r="B178" s="159"/>
      <c r="C178" s="178"/>
      <c r="D178" s="176"/>
      <c r="E178" s="176"/>
      <c r="F178" s="176"/>
      <c r="G178" s="176"/>
      <c r="H178" s="176"/>
      <c r="K178" s="180">
        <f>SUM(K172:K176)</f>
        <v>2852</v>
      </c>
      <c r="L178" s="392"/>
      <c r="M178" s="180">
        <f>SUM(M172:M176)</f>
        <v>511191</v>
      </c>
    </row>
    <row r="179" spans="1:13" s="164" customFormat="1" ht="21.75" customHeight="1">
      <c r="A179" s="159"/>
      <c r="B179" s="159"/>
      <c r="C179" s="175" t="s">
        <v>51</v>
      </c>
      <c r="D179" s="176"/>
      <c r="E179" s="176"/>
      <c r="F179" s="176"/>
      <c r="G179" s="176"/>
      <c r="H179" s="450"/>
      <c r="K179" s="317">
        <f>-2643</f>
        <v>-2643</v>
      </c>
      <c r="L179" s="392"/>
      <c r="M179" s="317">
        <v>-510990</v>
      </c>
    </row>
    <row r="180" spans="1:13" s="164" customFormat="1" ht="19.5" customHeight="1" thickBot="1">
      <c r="A180" s="159"/>
      <c r="B180" s="159"/>
      <c r="C180" s="178"/>
      <c r="D180" s="176"/>
      <c r="E180" s="176"/>
      <c r="F180" s="176"/>
      <c r="G180" s="176"/>
      <c r="H180" s="176"/>
      <c r="K180" s="394">
        <f>SUM(K178:K179)</f>
        <v>209</v>
      </c>
      <c r="L180" s="392"/>
      <c r="M180" s="394">
        <f>SUM(M178:M179)</f>
        <v>201</v>
      </c>
    </row>
    <row r="181" spans="1:13" s="164" customFormat="1" ht="3.75" customHeight="1">
      <c r="A181" s="159"/>
      <c r="B181" s="159"/>
      <c r="C181" s="178"/>
      <c r="D181" s="176"/>
      <c r="E181" s="176"/>
      <c r="F181" s="176"/>
      <c r="G181" s="176"/>
      <c r="H181" s="176"/>
      <c r="K181" s="180"/>
      <c r="L181" s="392"/>
      <c r="M181" s="180"/>
    </row>
    <row r="182" spans="1:13" s="164" customFormat="1" ht="18" customHeight="1">
      <c r="A182" s="159"/>
      <c r="B182" s="159"/>
      <c r="C182" s="178" t="s">
        <v>29</v>
      </c>
      <c r="D182" s="176"/>
      <c r="E182" s="176"/>
      <c r="F182" s="176"/>
      <c r="G182" s="176"/>
      <c r="H182" s="176"/>
      <c r="K182" s="180"/>
      <c r="L182" s="392"/>
      <c r="M182" s="180"/>
    </row>
    <row r="183" spans="1:13" s="164" customFormat="1" ht="21" customHeight="1">
      <c r="A183" s="159"/>
      <c r="B183" s="159"/>
      <c r="C183" s="175" t="s">
        <v>59</v>
      </c>
      <c r="D183" s="176"/>
      <c r="E183" s="176"/>
      <c r="F183" s="176"/>
      <c r="G183" s="176"/>
      <c r="H183" s="450"/>
      <c r="K183" s="180">
        <v>0</v>
      </c>
      <c r="L183" s="392"/>
      <c r="M183" s="180">
        <v>62591</v>
      </c>
    </row>
    <row r="184" spans="1:13" s="164" customFormat="1" ht="21" customHeight="1">
      <c r="A184" s="159"/>
      <c r="B184" s="159"/>
      <c r="C184" s="175" t="s">
        <v>27</v>
      </c>
      <c r="D184" s="176"/>
      <c r="E184" s="176"/>
      <c r="F184" s="176"/>
      <c r="G184" s="176"/>
      <c r="H184" s="176"/>
      <c r="K184" s="180">
        <v>0</v>
      </c>
      <c r="L184" s="392"/>
      <c r="M184" s="180">
        <v>8093</v>
      </c>
    </row>
    <row r="185" spans="1:13" s="164" customFormat="1" ht="21" customHeight="1">
      <c r="A185" s="159"/>
      <c r="B185" s="159"/>
      <c r="C185" s="179" t="s">
        <v>286</v>
      </c>
      <c r="D185" s="176"/>
      <c r="E185" s="176"/>
      <c r="F185" s="176"/>
      <c r="G185" s="176"/>
      <c r="H185" s="176"/>
      <c r="K185" s="180">
        <v>0</v>
      </c>
      <c r="L185" s="392"/>
      <c r="M185" s="180">
        <v>7584</v>
      </c>
    </row>
    <row r="186" spans="1:13" s="164" customFormat="1" ht="21" customHeight="1">
      <c r="A186" s="159"/>
      <c r="B186" s="159"/>
      <c r="C186" s="175" t="s">
        <v>287</v>
      </c>
      <c r="D186" s="176"/>
      <c r="E186" s="176"/>
      <c r="F186" s="176"/>
      <c r="G186" s="176"/>
      <c r="H186" s="176"/>
      <c r="K186" s="391">
        <v>0</v>
      </c>
      <c r="L186" s="392"/>
      <c r="M186" s="391">
        <v>521</v>
      </c>
    </row>
    <row r="187" spans="1:13" s="164" customFormat="1" ht="21" customHeight="1">
      <c r="A187" s="159"/>
      <c r="B187" s="159"/>
      <c r="C187" s="175"/>
      <c r="D187" s="176"/>
      <c r="E187" s="176"/>
      <c r="F187" s="176"/>
      <c r="G187" s="176"/>
      <c r="H187" s="176"/>
      <c r="K187" s="449">
        <f>SUM(K183:K186)</f>
        <v>0</v>
      </c>
      <c r="L187" s="392"/>
      <c r="M187" s="449">
        <f>SUM(M183:M186)</f>
        <v>78789</v>
      </c>
    </row>
    <row r="188" spans="1:13" s="164" customFormat="1" ht="21" customHeight="1">
      <c r="A188" s="159"/>
      <c r="B188" s="159"/>
      <c r="C188" s="175" t="s">
        <v>51</v>
      </c>
      <c r="D188" s="176"/>
      <c r="E188" s="176"/>
      <c r="F188" s="176"/>
      <c r="G188" s="176"/>
      <c r="H188" s="176"/>
      <c r="K188" s="317">
        <v>0</v>
      </c>
      <c r="L188" s="392"/>
      <c r="M188" s="317">
        <v>-78789</v>
      </c>
    </row>
    <row r="189" spans="1:13" s="164" customFormat="1" ht="19.5" customHeight="1" thickBot="1">
      <c r="A189" s="159"/>
      <c r="B189" s="159"/>
      <c r="C189" s="178"/>
      <c r="D189" s="176"/>
      <c r="E189" s="176"/>
      <c r="F189" s="176"/>
      <c r="G189" s="176"/>
      <c r="H189" s="176"/>
      <c r="K189" s="394">
        <f>SUM(K187:K188)</f>
        <v>0</v>
      </c>
      <c r="L189" s="392"/>
      <c r="M189" s="394">
        <f>SUM(M187:M188)</f>
        <v>0</v>
      </c>
    </row>
    <row r="190" spans="1:13" s="164" customFormat="1" ht="3.75" customHeight="1">
      <c r="A190" s="159"/>
      <c r="B190" s="159"/>
      <c r="C190" s="178"/>
      <c r="D190" s="176"/>
      <c r="E190" s="176"/>
      <c r="F190" s="176"/>
      <c r="G190" s="176"/>
      <c r="H190" s="176"/>
      <c r="I190" s="208"/>
      <c r="J190" s="208"/>
      <c r="L190" s="172"/>
      <c r="M190" s="208"/>
    </row>
    <row r="191" spans="1:13" s="164" customFormat="1" ht="42.75" customHeight="1">
      <c r="A191" s="159"/>
      <c r="B191" s="159"/>
      <c r="C191" s="515" t="s">
        <v>288</v>
      </c>
      <c r="D191" s="525"/>
      <c r="E191" s="525"/>
      <c r="F191" s="525"/>
      <c r="G191" s="525"/>
      <c r="H191" s="525"/>
      <c r="I191" s="525"/>
      <c r="J191" s="525"/>
      <c r="K191" s="525"/>
      <c r="L191" s="525"/>
      <c r="M191" s="525"/>
    </row>
    <row r="192" spans="1:13" s="247" customFormat="1" ht="30.75" customHeight="1">
      <c r="A192" s="159" t="s">
        <v>299</v>
      </c>
      <c r="B192" s="159" t="s">
        <v>50</v>
      </c>
      <c r="C192" s="250" t="s">
        <v>105</v>
      </c>
      <c r="D192" s="251"/>
      <c r="E192" s="251"/>
      <c r="F192" s="251"/>
      <c r="G192" s="251"/>
      <c r="H192" s="251"/>
      <c r="I192" s="207"/>
      <c r="J192" s="207"/>
      <c r="K192" s="252"/>
      <c r="M192" s="207"/>
    </row>
    <row r="193" spans="1:13" s="247" customFormat="1" ht="18" customHeight="1" hidden="1">
      <c r="A193" s="159"/>
      <c r="B193" s="159"/>
      <c r="C193" s="305" t="s">
        <v>78</v>
      </c>
      <c r="D193" s="306" t="s">
        <v>79</v>
      </c>
      <c r="E193" s="251"/>
      <c r="F193" s="251"/>
      <c r="G193" s="251"/>
      <c r="H193" s="251"/>
      <c r="I193" s="207"/>
      <c r="J193" s="207"/>
      <c r="K193" s="252"/>
      <c r="M193" s="207"/>
    </row>
    <row r="194" spans="1:13" s="247" customFormat="1" ht="30.75" customHeight="1" hidden="1">
      <c r="A194" s="159"/>
      <c r="B194" s="159"/>
      <c r="D194" s="538" t="s">
        <v>99</v>
      </c>
      <c r="E194" s="529"/>
      <c r="F194" s="529"/>
      <c r="G194" s="529"/>
      <c r="H194" s="529"/>
      <c r="I194" s="529"/>
      <c r="J194" s="529"/>
      <c r="K194" s="529"/>
      <c r="L194" s="529"/>
      <c r="M194" s="529"/>
    </row>
    <row r="195" spans="1:13" s="247" customFormat="1" ht="21" customHeight="1" hidden="1">
      <c r="A195" s="159"/>
      <c r="B195" s="159"/>
      <c r="C195" s="305" t="s">
        <v>78</v>
      </c>
      <c r="D195" s="306" t="s">
        <v>80</v>
      </c>
      <c r="E195" s="228"/>
      <c r="F195" s="228"/>
      <c r="G195" s="228"/>
      <c r="H195" s="228"/>
      <c r="I195" s="228"/>
      <c r="J195" s="228"/>
      <c r="K195" s="228"/>
      <c r="L195" s="228"/>
      <c r="M195" s="228"/>
    </row>
    <row r="196" spans="1:13" s="247" customFormat="1" ht="21.75" customHeight="1" hidden="1">
      <c r="A196" s="159"/>
      <c r="B196" s="159"/>
      <c r="C196" s="250"/>
      <c r="D196" s="538" t="s">
        <v>81</v>
      </c>
      <c r="E196" s="529"/>
      <c r="F196" s="529"/>
      <c r="G196" s="529"/>
      <c r="H196" s="529"/>
      <c r="I196" s="529"/>
      <c r="J196" s="529"/>
      <c r="K196" s="529"/>
      <c r="L196" s="529"/>
      <c r="M196" s="529"/>
    </row>
    <row r="197" spans="1:13" s="247" customFormat="1" ht="18" customHeight="1" hidden="1">
      <c r="A197" s="159"/>
      <c r="B197" s="159"/>
      <c r="C197" s="250"/>
      <c r="D197" s="251"/>
      <c r="E197" s="251"/>
      <c r="F197" s="251"/>
      <c r="G197" s="251"/>
      <c r="H197" s="251"/>
      <c r="I197" s="207"/>
      <c r="J197" s="207"/>
      <c r="K197" s="252"/>
      <c r="M197" s="207"/>
    </row>
    <row r="198" spans="1:13" s="247" customFormat="1" ht="30.75" customHeight="1">
      <c r="A198" s="159"/>
      <c r="B198" s="159"/>
      <c r="C198" s="504" t="s">
        <v>256</v>
      </c>
      <c r="D198" s="514"/>
      <c r="E198" s="514"/>
      <c r="F198" s="514"/>
      <c r="G198" s="514"/>
      <c r="H198" s="514"/>
      <c r="I198" s="514"/>
      <c r="J198" s="514"/>
      <c r="K198" s="514"/>
      <c r="L198" s="514"/>
      <c r="M198" s="514"/>
    </row>
    <row r="199" spans="1:13" s="311" customFormat="1" ht="21.75" customHeight="1">
      <c r="A199" s="211" t="s">
        <v>300</v>
      </c>
      <c r="B199" s="211" t="s">
        <v>88</v>
      </c>
      <c r="C199" s="307" t="s">
        <v>21</v>
      </c>
      <c r="D199" s="308"/>
      <c r="E199" s="308"/>
      <c r="F199" s="308"/>
      <c r="G199" s="308"/>
      <c r="H199" s="308"/>
      <c r="I199" s="309"/>
      <c r="J199" s="309"/>
      <c r="K199" s="310"/>
      <c r="M199" s="309"/>
    </row>
    <row r="200" spans="1:13" s="164" customFormat="1" ht="41.25" customHeight="1">
      <c r="A200" s="312"/>
      <c r="B200" s="312"/>
      <c r="C200" s="535" t="s">
        <v>308</v>
      </c>
      <c r="D200" s="547"/>
      <c r="E200" s="547"/>
      <c r="F200" s="547"/>
      <c r="G200" s="547"/>
      <c r="H200" s="547"/>
      <c r="I200" s="547"/>
      <c r="J200" s="547"/>
      <c r="K200" s="547"/>
      <c r="L200" s="547"/>
      <c r="M200" s="547"/>
    </row>
    <row r="201" spans="1:13" s="164" customFormat="1" ht="23.25" customHeight="1">
      <c r="A201" s="312"/>
      <c r="B201" s="312"/>
      <c r="C201" s="536" t="s">
        <v>289</v>
      </c>
      <c r="D201" s="537"/>
      <c r="E201" s="537"/>
      <c r="F201" s="537"/>
      <c r="G201" s="537"/>
      <c r="H201" s="537"/>
      <c r="I201" s="537"/>
      <c r="J201" s="537"/>
      <c r="K201" s="537"/>
      <c r="L201" s="537"/>
      <c r="M201" s="537"/>
    </row>
    <row r="202" spans="1:13" s="164" customFormat="1" ht="23.25" customHeight="1">
      <c r="A202" s="312"/>
      <c r="B202" s="312"/>
      <c r="C202" s="536" t="s">
        <v>297</v>
      </c>
      <c r="D202" s="537"/>
      <c r="E202" s="537"/>
      <c r="F202" s="537"/>
      <c r="G202" s="537"/>
      <c r="H202" s="537"/>
      <c r="I202" s="537"/>
      <c r="J202" s="537"/>
      <c r="K202" s="537"/>
      <c r="L202" s="537"/>
      <c r="M202" s="537"/>
    </row>
    <row r="203" spans="1:8" s="164" customFormat="1" ht="23.25" customHeight="1">
      <c r="A203" s="312"/>
      <c r="B203" s="312"/>
      <c r="C203" s="442"/>
      <c r="D203" s="440"/>
      <c r="E203" s="439"/>
      <c r="F203" s="443"/>
      <c r="G203" s="443" t="s">
        <v>292</v>
      </c>
      <c r="H203" s="443"/>
    </row>
    <row r="204" spans="1:8" s="164" customFormat="1" ht="23.25" customHeight="1" thickBot="1">
      <c r="A204" s="312"/>
      <c r="B204" s="312"/>
      <c r="C204" s="506" t="s">
        <v>290</v>
      </c>
      <c r="D204" s="508"/>
      <c r="E204" s="167" t="s">
        <v>291</v>
      </c>
      <c r="F204" s="167"/>
      <c r="G204" s="167" t="s">
        <v>53</v>
      </c>
      <c r="H204" s="448" t="s">
        <v>293</v>
      </c>
    </row>
    <row r="205" spans="1:8" s="164" customFormat="1" ht="23.25" customHeight="1">
      <c r="A205" s="312"/>
      <c r="B205" s="312"/>
      <c r="C205" s="446" t="s">
        <v>294</v>
      </c>
      <c r="D205" s="442"/>
      <c r="F205" s="299"/>
      <c r="G205" s="299"/>
      <c r="H205" s="206"/>
    </row>
    <row r="206" spans="1:8" s="164" customFormat="1" ht="23.25" customHeight="1">
      <c r="A206" s="312"/>
      <c r="B206" s="312"/>
      <c r="C206" s="446" t="s">
        <v>295</v>
      </c>
      <c r="D206" s="442"/>
      <c r="E206" s="446" t="s">
        <v>336</v>
      </c>
      <c r="F206" s="299"/>
      <c r="G206" s="299">
        <v>4000</v>
      </c>
      <c r="H206" s="452" t="s">
        <v>296</v>
      </c>
    </row>
    <row r="207" spans="1:13" s="164" customFormat="1" ht="23.25" customHeight="1">
      <c r="A207" s="312"/>
      <c r="B207" s="312"/>
      <c r="C207" s="451"/>
      <c r="D207" s="442"/>
      <c r="E207" s="164" t="s">
        <v>337</v>
      </c>
      <c r="F207" s="446"/>
      <c r="G207" s="442"/>
      <c r="H207" s="446"/>
      <c r="I207" s="299"/>
      <c r="J207" s="299"/>
      <c r="K207" s="206"/>
      <c r="L207" s="206"/>
      <c r="M207" s="299"/>
    </row>
    <row r="208" spans="1:13" s="164" customFormat="1" ht="23.25" customHeight="1">
      <c r="A208" s="159" t="s">
        <v>301</v>
      </c>
      <c r="B208" s="159"/>
      <c r="C208" s="210" t="s">
        <v>22</v>
      </c>
      <c r="D208" s="161"/>
      <c r="F208" s="446"/>
      <c r="G208" s="442"/>
      <c r="H208" s="446"/>
      <c r="I208" s="299"/>
      <c r="J208" s="299"/>
      <c r="K208" s="206"/>
      <c r="L208" s="206"/>
      <c r="M208" s="299"/>
    </row>
    <row r="209" spans="1:13" s="164" customFormat="1" ht="33" customHeight="1">
      <c r="A209" s="240"/>
      <c r="B209" s="159"/>
      <c r="C209" s="504" t="s">
        <v>253</v>
      </c>
      <c r="D209" s="537"/>
      <c r="E209" s="537"/>
      <c r="F209" s="537"/>
      <c r="G209" s="537"/>
      <c r="H209" s="537"/>
      <c r="I209" s="537"/>
      <c r="J209" s="537"/>
      <c r="K209" s="537"/>
      <c r="L209" s="537"/>
      <c r="M209" s="537"/>
    </row>
    <row r="210" spans="1:13" s="164" customFormat="1" ht="21" customHeight="1">
      <c r="A210" s="159" t="s">
        <v>302</v>
      </c>
      <c r="B210" s="159" t="s">
        <v>45</v>
      </c>
      <c r="C210" s="210" t="s">
        <v>101</v>
      </c>
      <c r="D210" s="161"/>
      <c r="E210" s="161"/>
      <c r="F210" s="161"/>
      <c r="G210" s="161"/>
      <c r="H210" s="161"/>
      <c r="I210" s="162"/>
      <c r="J210" s="162"/>
      <c r="K210" s="172"/>
      <c r="L210" s="172"/>
      <c r="M210" s="162"/>
    </row>
    <row r="211" spans="1:13" s="206" customFormat="1" ht="20.25" customHeight="1" thickBot="1">
      <c r="A211" s="159"/>
      <c r="B211" s="159"/>
      <c r="C211" s="313"/>
      <c r="D211" s="303"/>
      <c r="E211" s="303"/>
      <c r="F211" s="303"/>
      <c r="G211" s="303"/>
      <c r="I211" s="325"/>
      <c r="J211" s="548" t="s">
        <v>117</v>
      </c>
      <c r="K211" s="548"/>
      <c r="L211" s="548" t="s">
        <v>118</v>
      </c>
      <c r="M211" s="548"/>
    </row>
    <row r="212" spans="1:13" s="164" customFormat="1" ht="21" customHeight="1">
      <c r="A212" s="159"/>
      <c r="B212" s="159"/>
      <c r="D212" s="161"/>
      <c r="E212" s="161"/>
      <c r="F212" s="161"/>
      <c r="G212" s="161"/>
      <c r="J212" s="380" t="s">
        <v>194</v>
      </c>
      <c r="K212" s="380" t="s">
        <v>178</v>
      </c>
      <c r="L212" s="380" t="s">
        <v>194</v>
      </c>
      <c r="M212" s="380" t="s">
        <v>178</v>
      </c>
    </row>
    <row r="213" spans="1:13" s="164" customFormat="1" ht="24" customHeight="1">
      <c r="A213" s="159"/>
      <c r="B213" s="159"/>
      <c r="C213" s="210" t="s">
        <v>82</v>
      </c>
      <c r="D213" s="161"/>
      <c r="E213" s="161"/>
      <c r="F213" s="161"/>
      <c r="G213" s="161"/>
      <c r="H213" s="161"/>
      <c r="J213" s="162"/>
      <c r="K213" s="172"/>
      <c r="L213" s="172"/>
      <c r="M213" s="162"/>
    </row>
    <row r="214" spans="1:13" s="164" customFormat="1" ht="24" customHeight="1">
      <c r="A214" s="159"/>
      <c r="B214" s="159"/>
      <c r="C214" s="164" t="s">
        <v>353</v>
      </c>
      <c r="D214" s="161"/>
      <c r="E214" s="161"/>
      <c r="F214" s="161"/>
      <c r="G214" s="161"/>
      <c r="H214" s="161"/>
      <c r="J214" s="381">
        <v>43212</v>
      </c>
      <c r="K214" s="317">
        <v>-48058</v>
      </c>
      <c r="L214" s="381">
        <v>44397</v>
      </c>
      <c r="M214" s="491">
        <v>-74225</v>
      </c>
    </row>
    <row r="215" spans="1:13" s="164" customFormat="1" ht="25.5" customHeight="1">
      <c r="A215" s="159"/>
      <c r="B215" s="159"/>
      <c r="C215" s="164" t="s">
        <v>354</v>
      </c>
      <c r="D215" s="161"/>
      <c r="E215" s="161"/>
      <c r="F215" s="161"/>
      <c r="G215" s="161"/>
      <c r="J215" s="381">
        <v>436031</v>
      </c>
      <c r="K215" s="317">
        <v>-48058</v>
      </c>
      <c r="L215" s="381">
        <v>437216</v>
      </c>
      <c r="M215" s="317">
        <v>-74225</v>
      </c>
    </row>
    <row r="216" spans="1:13" s="164" customFormat="1" ht="26.25" customHeight="1">
      <c r="A216" s="159"/>
      <c r="B216" s="159"/>
      <c r="C216" s="164" t="s">
        <v>168</v>
      </c>
      <c r="D216" s="161"/>
      <c r="E216" s="161"/>
      <c r="F216" s="161"/>
      <c r="G216" s="161"/>
      <c r="J216" s="381">
        <f>L216</f>
        <v>186479</v>
      </c>
      <c r="K216" s="317">
        <v>174083</v>
      </c>
      <c r="L216" s="381">
        <v>186479</v>
      </c>
      <c r="M216" s="317">
        <v>174083</v>
      </c>
    </row>
    <row r="217" spans="1:13" s="164" customFormat="1" ht="26.25" customHeight="1" thickBot="1">
      <c r="A217" s="159"/>
      <c r="B217" s="159"/>
      <c r="C217" s="164" t="s">
        <v>355</v>
      </c>
      <c r="D217" s="161"/>
      <c r="E217" s="161"/>
      <c r="F217" s="161"/>
      <c r="G217" s="161"/>
      <c r="J217" s="475">
        <f>J214/J216*100</f>
        <v>23.172582435555746</v>
      </c>
      <c r="K217" s="316">
        <f>K214/K216*100</f>
        <v>-27.606371673282286</v>
      </c>
      <c r="L217" s="475">
        <f>L214/L216*100</f>
        <v>23.80804272867186</v>
      </c>
      <c r="M217" s="316">
        <f>M214/M216*100</f>
        <v>-42.63770730054055</v>
      </c>
    </row>
    <row r="218" spans="1:13" s="164" customFormat="1" ht="26.25" customHeight="1" thickBot="1">
      <c r="A218" s="159"/>
      <c r="B218" s="159"/>
      <c r="C218" s="164" t="s">
        <v>356</v>
      </c>
      <c r="D218" s="161"/>
      <c r="E218" s="161"/>
      <c r="F218" s="161"/>
      <c r="G218" s="161"/>
      <c r="J218" s="475">
        <f>J215/J216*100</f>
        <v>233.8231114495466</v>
      </c>
      <c r="K218" s="316">
        <f>K215/K216*100</f>
        <v>-27.606371673282286</v>
      </c>
      <c r="L218" s="475">
        <f>L215/L216*100</f>
        <v>234.45857174266268</v>
      </c>
      <c r="M218" s="316">
        <f>M215/M216*100</f>
        <v>-42.63770730054055</v>
      </c>
    </row>
    <row r="219" spans="1:13" s="164" customFormat="1" ht="2.25" customHeight="1">
      <c r="A219" s="159"/>
      <c r="B219" s="159"/>
      <c r="D219" s="161"/>
      <c r="E219" s="161"/>
      <c r="F219" s="161"/>
      <c r="G219" s="161"/>
      <c r="J219" s="381"/>
      <c r="K219" s="317"/>
      <c r="L219" s="381"/>
      <c r="M219" s="317"/>
    </row>
    <row r="220" spans="1:13" s="219" customFormat="1" ht="19.5">
      <c r="A220" s="184"/>
      <c r="B220" s="184"/>
      <c r="I220" s="314"/>
      <c r="J220" s="314"/>
      <c r="K220" s="315"/>
      <c r="L220" s="314"/>
      <c r="M220" s="315"/>
    </row>
    <row r="221" spans="1:13" s="219" customFormat="1" ht="19.5">
      <c r="A221" s="184" t="s">
        <v>303</v>
      </c>
      <c r="B221" s="184"/>
      <c r="C221" s="202" t="s">
        <v>259</v>
      </c>
      <c r="D221" s="176"/>
      <c r="E221" s="176"/>
      <c r="F221" s="176"/>
      <c r="G221" s="176"/>
      <c r="H221" s="176"/>
      <c r="I221" s="207"/>
      <c r="J221" s="207"/>
      <c r="K221" s="413"/>
      <c r="L221" s="413"/>
      <c r="M221" s="413"/>
    </row>
    <row r="222" spans="1:13" s="219" customFormat="1" ht="19.5">
      <c r="A222" s="184"/>
      <c r="B222" s="184"/>
      <c r="C222" s="542" t="s">
        <v>113</v>
      </c>
      <c r="D222" s="543"/>
      <c r="E222" s="543"/>
      <c r="F222" s="543"/>
      <c r="G222" s="543"/>
      <c r="H222" s="543"/>
      <c r="I222" s="543"/>
      <c r="J222" s="543"/>
      <c r="K222" s="543"/>
      <c r="L222" s="543"/>
      <c r="M222" s="543"/>
    </row>
    <row r="223" spans="1:13" s="219" customFormat="1" ht="19.5">
      <c r="A223" s="184"/>
      <c r="B223" s="184"/>
      <c r="C223" s="457"/>
      <c r="D223" s="458"/>
      <c r="E223" s="458"/>
      <c r="F223" s="458"/>
      <c r="G223" s="458"/>
      <c r="H223" s="458"/>
      <c r="I223" s="458"/>
      <c r="J223" s="458"/>
      <c r="K223" s="458"/>
      <c r="L223" s="458"/>
      <c r="M223" s="458"/>
    </row>
    <row r="224" spans="1:13" s="219" customFormat="1" ht="19.5">
      <c r="A224" s="184" t="s">
        <v>310</v>
      </c>
      <c r="B224" s="184"/>
      <c r="C224" s="461" t="s">
        <v>311</v>
      </c>
      <c r="D224" s="458"/>
      <c r="E224" s="458"/>
      <c r="F224" s="458"/>
      <c r="G224" s="458"/>
      <c r="H224" s="458" t="s">
        <v>363</v>
      </c>
      <c r="I224" s="458"/>
      <c r="J224" s="458"/>
      <c r="K224" s="458"/>
      <c r="L224" s="458"/>
      <c r="M224" s="458"/>
    </row>
    <row r="225" spans="1:13" s="219" customFormat="1" ht="19.5">
      <c r="A225" s="184"/>
      <c r="B225" s="184"/>
      <c r="C225" s="460" t="s">
        <v>312</v>
      </c>
      <c r="D225" s="458"/>
      <c r="E225" s="458"/>
      <c r="F225" s="458"/>
      <c r="G225" s="458"/>
      <c r="H225" s="458"/>
      <c r="I225" s="458"/>
      <c r="J225" s="458"/>
      <c r="K225" s="458"/>
      <c r="L225" s="458"/>
      <c r="M225" s="458"/>
    </row>
    <row r="226" spans="1:13" s="219" customFormat="1" ht="104.25" customHeight="1">
      <c r="A226" s="184"/>
      <c r="B226" s="184"/>
      <c r="C226" s="535" t="s">
        <v>358</v>
      </c>
      <c r="D226" s="547"/>
      <c r="E226" s="547"/>
      <c r="F226" s="547"/>
      <c r="G226" s="547"/>
      <c r="H226" s="547"/>
      <c r="I226" s="547"/>
      <c r="J226" s="547"/>
      <c r="K226" s="547"/>
      <c r="L226" s="547"/>
      <c r="M226" s="547"/>
    </row>
    <row r="227" spans="1:13" s="219" customFormat="1" ht="29.25" customHeight="1">
      <c r="A227" s="184"/>
      <c r="B227" s="184"/>
      <c r="C227" s="535" t="s">
        <v>319</v>
      </c>
      <c r="D227" s="547"/>
      <c r="E227" s="547"/>
      <c r="F227" s="547"/>
      <c r="G227" s="547"/>
      <c r="H227" s="547"/>
      <c r="I227" s="547"/>
      <c r="J227" s="547"/>
      <c r="K227" s="547"/>
      <c r="L227" s="547"/>
      <c r="M227" s="547"/>
    </row>
    <row r="228" spans="1:13" s="219" customFormat="1" ht="18.75" customHeight="1">
      <c r="A228" s="184"/>
      <c r="B228" s="184"/>
      <c r="C228" s="535"/>
      <c r="D228" s="541"/>
      <c r="E228" s="541"/>
      <c r="F228" s="541"/>
      <c r="G228" s="541"/>
      <c r="H228" s="541"/>
      <c r="I228" s="541"/>
      <c r="J228" s="541"/>
      <c r="K228" s="541"/>
      <c r="L228" s="541"/>
      <c r="M228" s="541"/>
    </row>
    <row r="229" spans="1:13" s="219" customFormat="1" ht="18.75" customHeight="1">
      <c r="A229" s="184"/>
      <c r="B229" s="184"/>
      <c r="C229" s="462"/>
      <c r="D229" s="465"/>
      <c r="E229" s="465"/>
      <c r="F229" s="465"/>
      <c r="G229" s="465"/>
      <c r="H229" s="465"/>
      <c r="K229" s="466" t="s">
        <v>313</v>
      </c>
      <c r="L229" s="466"/>
      <c r="M229" s="466" t="s">
        <v>314</v>
      </c>
    </row>
    <row r="230" spans="1:13" s="219" customFormat="1" ht="18.75" customHeight="1">
      <c r="A230" s="184"/>
      <c r="B230" s="184"/>
      <c r="C230" s="462"/>
      <c r="D230" s="465"/>
      <c r="E230" s="465"/>
      <c r="F230" s="465"/>
      <c r="G230" s="465"/>
      <c r="H230" s="465"/>
      <c r="L230" s="466"/>
      <c r="M230" s="466" t="s">
        <v>343</v>
      </c>
    </row>
    <row r="231" spans="1:13" s="219" customFormat="1" ht="18.75" customHeight="1">
      <c r="A231" s="184"/>
      <c r="B231" s="184"/>
      <c r="C231" s="462"/>
      <c r="D231" s="465"/>
      <c r="E231" s="465"/>
      <c r="F231" s="465"/>
      <c r="G231" s="465"/>
      <c r="H231" s="465"/>
      <c r="K231" s="466" t="s">
        <v>320</v>
      </c>
      <c r="L231" s="466"/>
      <c r="M231" s="466" t="s">
        <v>344</v>
      </c>
    </row>
    <row r="232" spans="1:13" s="219" customFormat="1" ht="18.75" customHeight="1">
      <c r="A232" s="184"/>
      <c r="B232" s="184"/>
      <c r="C232" s="462"/>
      <c r="D232" s="465"/>
      <c r="E232" s="465"/>
      <c r="F232" s="465"/>
      <c r="G232" s="465"/>
      <c r="H232" s="465"/>
      <c r="K232" s="466" t="s">
        <v>30</v>
      </c>
      <c r="L232" s="466"/>
      <c r="M232" s="466" t="s">
        <v>30</v>
      </c>
    </row>
    <row r="233" spans="1:13" s="219" customFormat="1" ht="18.75" customHeight="1">
      <c r="A233" s="184"/>
      <c r="B233" s="184"/>
      <c r="C233" s="462"/>
      <c r="D233" s="465" t="s">
        <v>326</v>
      </c>
      <c r="E233" s="465"/>
      <c r="F233" s="465"/>
      <c r="G233" s="465"/>
      <c r="H233" s="465"/>
      <c r="K233" s="465"/>
      <c r="L233" s="465"/>
      <c r="M233" s="465"/>
    </row>
    <row r="234" spans="1:13" s="219" customFormat="1" ht="18.75" customHeight="1">
      <c r="A234" s="184"/>
      <c r="B234" s="184"/>
      <c r="C234" s="462"/>
      <c r="D234" s="465" t="s">
        <v>324</v>
      </c>
      <c r="E234" s="465"/>
      <c r="F234" s="465"/>
      <c r="G234" s="465"/>
      <c r="H234" s="465"/>
      <c r="K234" s="464">
        <v>505</v>
      </c>
      <c r="L234" s="464"/>
      <c r="M234" s="465">
        <v>-685728</v>
      </c>
    </row>
    <row r="235" spans="1:13" s="219" customFormat="1" ht="18.75" customHeight="1">
      <c r="A235" s="184"/>
      <c r="B235" s="184"/>
      <c r="C235" s="462"/>
      <c r="D235" s="465" t="s">
        <v>316</v>
      </c>
      <c r="E235" s="465"/>
      <c r="F235" s="465"/>
      <c r="G235" s="465"/>
      <c r="H235" s="465"/>
      <c r="K235" s="465">
        <v>53580</v>
      </c>
      <c r="L235" s="465"/>
      <c r="M235" s="465">
        <v>53580</v>
      </c>
    </row>
    <row r="236" spans="1:13" s="219" customFormat="1" ht="18.75" customHeight="1">
      <c r="A236" s="184"/>
      <c r="B236" s="184"/>
      <c r="C236" s="462"/>
      <c r="D236" s="465" t="s">
        <v>327</v>
      </c>
      <c r="E236" s="465"/>
      <c r="F236" s="465"/>
      <c r="G236" s="465"/>
      <c r="H236" s="465"/>
      <c r="K236" s="467">
        <f>SUM(K234:K235)</f>
        <v>54085</v>
      </c>
      <c r="L236" s="467">
        <f>SUM(L234:L235)</f>
        <v>0</v>
      </c>
      <c r="M236" s="467">
        <f>SUM(M234:M235)</f>
        <v>-632148</v>
      </c>
    </row>
    <row r="237" spans="1:13" s="219" customFormat="1" ht="18.75" customHeight="1">
      <c r="A237" s="184"/>
      <c r="B237" s="184"/>
      <c r="C237" s="462"/>
      <c r="D237" s="465"/>
      <c r="E237" s="465"/>
      <c r="F237" s="465"/>
      <c r="G237" s="465"/>
      <c r="H237" s="465"/>
      <c r="K237" s="466"/>
      <c r="L237" s="466"/>
      <c r="M237" s="466"/>
    </row>
    <row r="238" spans="1:13" s="219" customFormat="1" ht="18.75" customHeight="1">
      <c r="A238" s="184"/>
      <c r="B238" s="184"/>
      <c r="C238" s="462"/>
      <c r="D238" s="465"/>
      <c r="E238" s="465"/>
      <c r="F238" s="465"/>
      <c r="G238" s="465"/>
      <c r="H238" s="465"/>
      <c r="K238" s="466"/>
      <c r="L238" s="466"/>
      <c r="M238" s="466"/>
    </row>
    <row r="239" spans="1:13" s="219" customFormat="1" ht="18.75" customHeight="1">
      <c r="A239" s="184"/>
      <c r="B239" s="184"/>
      <c r="C239" s="455"/>
      <c r="D239" s="465" t="s">
        <v>315</v>
      </c>
      <c r="E239" s="465"/>
      <c r="F239" s="465"/>
      <c r="G239" s="465"/>
      <c r="H239" s="465"/>
      <c r="K239" s="465"/>
      <c r="L239" s="465"/>
      <c r="M239" s="465"/>
    </row>
    <row r="240" spans="1:13" s="219" customFormat="1" ht="18.75" customHeight="1">
      <c r="A240" s="184"/>
      <c r="B240" s="184"/>
      <c r="C240" s="455"/>
      <c r="D240" s="465" t="s">
        <v>324</v>
      </c>
      <c r="E240" s="465"/>
      <c r="F240" s="465"/>
      <c r="G240" s="465"/>
      <c r="H240" s="465"/>
      <c r="K240" s="464">
        <v>26</v>
      </c>
      <c r="L240" s="464"/>
      <c r="M240" s="465">
        <v>-779946</v>
      </c>
    </row>
    <row r="241" spans="1:13" s="219" customFormat="1" ht="18.75" customHeight="1">
      <c r="A241" s="184"/>
      <c r="B241" s="184"/>
      <c r="C241" s="455"/>
      <c r="D241" s="465" t="s">
        <v>316</v>
      </c>
      <c r="E241" s="465"/>
      <c r="F241" s="465"/>
      <c r="G241" s="465"/>
      <c r="H241" s="465"/>
      <c r="K241" s="465">
        <v>53580</v>
      </c>
      <c r="L241" s="465"/>
      <c r="M241" s="465">
        <v>53580</v>
      </c>
    </row>
    <row r="242" spans="1:13" s="219" customFormat="1" ht="18.75" customHeight="1">
      <c r="A242" s="184"/>
      <c r="B242" s="184"/>
      <c r="C242" s="455"/>
      <c r="D242" s="465" t="s">
        <v>325</v>
      </c>
      <c r="E242" s="465"/>
      <c r="F242" s="465"/>
      <c r="G242" s="465"/>
      <c r="H242" s="465"/>
      <c r="K242" s="467">
        <f>SUM(K240:K241)</f>
        <v>53606</v>
      </c>
      <c r="L242" s="467">
        <f>SUM(L240:L241)</f>
        <v>0</v>
      </c>
      <c r="M242" s="467">
        <f>SUM(M240:M241)</f>
        <v>-726366</v>
      </c>
    </row>
    <row r="243" spans="1:13" s="219" customFormat="1" ht="18.75" customHeight="1">
      <c r="A243" s="184"/>
      <c r="B243" s="184"/>
      <c r="C243" s="455"/>
      <c r="D243" s="456"/>
      <c r="E243" s="456"/>
      <c r="F243" s="456"/>
      <c r="G243" s="456"/>
      <c r="H243" s="456"/>
      <c r="I243" s="456"/>
      <c r="J243" s="456"/>
      <c r="K243" s="456"/>
      <c r="L243" s="456"/>
      <c r="M243" s="456"/>
    </row>
    <row r="244" spans="1:2" s="219" customFormat="1" ht="27" customHeight="1">
      <c r="A244" s="184"/>
      <c r="B244" s="184"/>
    </row>
    <row r="245" spans="1:13" s="219" customFormat="1" ht="19.5" hidden="1">
      <c r="A245" s="184"/>
      <c r="B245" s="184"/>
      <c r="C245" s="457"/>
      <c r="D245" s="458"/>
      <c r="E245" s="458"/>
      <c r="F245" s="458"/>
      <c r="G245" s="458"/>
      <c r="H245" s="458"/>
      <c r="I245" s="458"/>
      <c r="J245" s="458"/>
      <c r="K245" s="458"/>
      <c r="L245" s="458"/>
      <c r="M245" s="458"/>
    </row>
    <row r="246" spans="1:13" s="219" customFormat="1" ht="19.5" hidden="1">
      <c r="A246" s="184"/>
      <c r="B246" s="184"/>
      <c r="C246" s="457"/>
      <c r="D246" s="458"/>
      <c r="E246" s="458"/>
      <c r="F246" s="458"/>
      <c r="G246" s="458"/>
      <c r="H246" s="458"/>
      <c r="I246" s="458"/>
      <c r="J246" s="458"/>
      <c r="K246" s="458"/>
      <c r="L246" s="458"/>
      <c r="M246" s="458"/>
    </row>
    <row r="247" spans="1:13" s="219" customFormat="1" ht="19.5" hidden="1">
      <c r="A247" s="184"/>
      <c r="B247" s="184"/>
      <c r="C247" s="457"/>
      <c r="D247" s="458"/>
      <c r="E247" s="458"/>
      <c r="F247" s="458"/>
      <c r="G247" s="458"/>
      <c r="H247" s="458"/>
      <c r="I247" s="458"/>
      <c r="J247" s="458"/>
      <c r="K247" s="458"/>
      <c r="L247" s="458"/>
      <c r="M247" s="458"/>
    </row>
    <row r="248" spans="1:13" s="219" customFormat="1" ht="19.5" hidden="1">
      <c r="A248" s="184"/>
      <c r="B248" s="184"/>
      <c r="C248" s="457"/>
      <c r="D248" s="458"/>
      <c r="E248" s="458"/>
      <c r="F248" s="458"/>
      <c r="G248" s="458"/>
      <c r="H248" s="458"/>
      <c r="I248" s="458"/>
      <c r="J248" s="458"/>
      <c r="K248" s="458"/>
      <c r="L248" s="458"/>
      <c r="M248" s="458"/>
    </row>
    <row r="249" spans="1:13" s="219" customFormat="1" ht="19.5" hidden="1">
      <c r="A249" s="184"/>
      <c r="B249" s="184"/>
      <c r="C249" s="457"/>
      <c r="D249" s="458"/>
      <c r="E249" s="458"/>
      <c r="F249" s="458"/>
      <c r="G249" s="458"/>
      <c r="H249" s="458"/>
      <c r="I249" s="458"/>
      <c r="J249" s="458"/>
      <c r="K249" s="458"/>
      <c r="L249" s="458"/>
      <c r="M249" s="458"/>
    </row>
    <row r="250" spans="1:13" s="219" customFormat="1" ht="53.25" customHeight="1">
      <c r="A250" s="184"/>
      <c r="B250" s="184"/>
      <c r="C250" s="457"/>
      <c r="D250" s="458"/>
      <c r="E250" s="458"/>
      <c r="F250" s="458"/>
      <c r="G250" s="458"/>
      <c r="H250" s="458"/>
      <c r="I250" s="458"/>
      <c r="J250" s="458"/>
      <c r="K250" s="458"/>
      <c r="L250" s="458"/>
      <c r="M250" s="458"/>
    </row>
    <row r="251" spans="1:2" s="219" customFormat="1" ht="54" customHeight="1">
      <c r="A251" s="184"/>
      <c r="B251" s="184"/>
    </row>
    <row r="252" spans="1:2" s="219" customFormat="1" ht="19.5">
      <c r="A252" s="184"/>
      <c r="B252" s="184"/>
    </row>
  </sheetData>
  <mergeCells count="79">
    <mergeCell ref="C34:I34"/>
    <mergeCell ref="C226:M226"/>
    <mergeCell ref="C227:M227"/>
    <mergeCell ref="L86:L87"/>
    <mergeCell ref="C122:M122"/>
    <mergeCell ref="L211:M211"/>
    <mergeCell ref="C198:M198"/>
    <mergeCell ref="C209:M209"/>
    <mergeCell ref="J211:K211"/>
    <mergeCell ref="C200:M200"/>
    <mergeCell ref="C228:M228"/>
    <mergeCell ref="C222:M222"/>
    <mergeCell ref="C14:M14"/>
    <mergeCell ref="C18:M18"/>
    <mergeCell ref="C16:M16"/>
    <mergeCell ref="M86:M87"/>
    <mergeCell ref="G86:G87"/>
    <mergeCell ref="F86:F87"/>
    <mergeCell ref="C96:M96"/>
    <mergeCell ref="C98:M98"/>
    <mergeCell ref="C11:M11"/>
    <mergeCell ref="C52:D52"/>
    <mergeCell ref="C42:M42"/>
    <mergeCell ref="C53:D53"/>
    <mergeCell ref="C13:M13"/>
    <mergeCell ref="C36:M36"/>
    <mergeCell ref="C30:M30"/>
    <mergeCell ref="C35:G35"/>
    <mergeCell ref="C40:M40"/>
    <mergeCell ref="C32:M32"/>
    <mergeCell ref="C201:M201"/>
    <mergeCell ref="C202:M202"/>
    <mergeCell ref="D194:M194"/>
    <mergeCell ref="D196:M196"/>
    <mergeCell ref="K86:K87"/>
    <mergeCell ref="C117:M117"/>
    <mergeCell ref="H128:I128"/>
    <mergeCell ref="C142:M142"/>
    <mergeCell ref="C107:M107"/>
    <mergeCell ref="C120:M120"/>
    <mergeCell ref="C108:M108"/>
    <mergeCell ref="C124:M124"/>
    <mergeCell ref="J86:J87"/>
    <mergeCell ref="C118:M118"/>
    <mergeCell ref="C155:H155"/>
    <mergeCell ref="C191:M191"/>
    <mergeCell ref="C154:M154"/>
    <mergeCell ref="I86:I87"/>
    <mergeCell ref="C94:M94"/>
    <mergeCell ref="C140:M140"/>
    <mergeCell ref="H86:H87"/>
    <mergeCell ref="E86:E87"/>
    <mergeCell ref="C103:M103"/>
    <mergeCell ref="C104:M104"/>
    <mergeCell ref="L59:L60"/>
    <mergeCell ref="C38:M38"/>
    <mergeCell ref="C58:D58"/>
    <mergeCell ref="M59:M60"/>
    <mergeCell ref="J59:J60"/>
    <mergeCell ref="K59:K60"/>
    <mergeCell ref="H59:H60"/>
    <mergeCell ref="G59:G60"/>
    <mergeCell ref="I59:I60"/>
    <mergeCell ref="C15:M15"/>
    <mergeCell ref="C29:M29"/>
    <mergeCell ref="C17:M17"/>
    <mergeCell ref="C19:M19"/>
    <mergeCell ref="C27:M27"/>
    <mergeCell ref="C21:D21"/>
    <mergeCell ref="C31:I31"/>
    <mergeCell ref="C33:G33"/>
    <mergeCell ref="C159:D159"/>
    <mergeCell ref="C204:D204"/>
    <mergeCell ref="C59:D60"/>
    <mergeCell ref="C80:D80"/>
    <mergeCell ref="C85:D85"/>
    <mergeCell ref="C84:D84"/>
    <mergeCell ref="C79:D79"/>
    <mergeCell ref="C83:D83"/>
  </mergeCells>
  <printOptions/>
  <pageMargins left="0.31496062992125984" right="0.31496062992125984" top="0.7874015748031497" bottom="0.3937007874015748" header="0.5118110236220472" footer="0.31496062992125984"/>
  <pageSetup fitToHeight="6" horizontalDpi="300" verticalDpi="300" orientation="portrait" paperSize="9" scale="53" r:id="rId1"/>
  <headerFooter alignWithMargins="0">
    <oddFooter>&amp;C&amp;"Times New Roman,Regular"&amp;15
Page &amp;P&amp;"Arial,Regular"&amp;12
</oddFooter>
  </headerFooter>
  <rowBreaks count="4" manualBreakCount="4">
    <brk id="40" max="12" man="1"/>
    <brk id="105" max="12" man="1"/>
    <brk id="154" max="12" man="1"/>
    <brk id="2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fonle01</cp:lastModifiedBy>
  <cp:lastPrinted>2007-10-30T09:48:45Z</cp:lastPrinted>
  <dcterms:created xsi:type="dcterms:W3CDTF">1998-02-04T06:25:46Z</dcterms:created>
  <dcterms:modified xsi:type="dcterms:W3CDTF">2007-10-30T09:48:47Z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-239473989</vt:i4>
  </property>
  <property fmtid="{D5CDD505-2E9C-101B-9397-08002B2CF9AE}" pid="3" name="_EmailSubject">
    <vt:lpwstr>Amended Quarterly Report Mar 07</vt:lpwstr>
  </property>
  <property fmtid="{D5CDD505-2E9C-101B-9397-08002B2CF9AE}" pid="4" name="_AuthorEmail">
    <vt:lpwstr>adzli.gfin@boustead.com.my</vt:lpwstr>
  </property>
  <property fmtid="{D5CDD505-2E9C-101B-9397-08002B2CF9AE}" pid="5" name="_AuthorEmailDisplayName">
    <vt:lpwstr>Adzli</vt:lpwstr>
  </property>
  <property fmtid="{D5CDD505-2E9C-101B-9397-08002B2CF9AE}" pid="6" name="_PreviousAdHocReviewCycleID">
    <vt:i4>1654723890</vt:i4>
  </property>
  <property fmtid="{D5CDD505-2E9C-101B-9397-08002B2CF9AE}" pid="7" name="_ReviewingToolsShownOnce">
    <vt:lpwstr/>
  </property>
</Properties>
</file>